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01.건축공사건\2021년 공사건\02.오픈스테이지 및 전면부통로 개선공사\11.계약의뢰\01. 오픈스테이지 조성공사\"/>
    </mc:Choice>
  </mc:AlternateContent>
  <bookViews>
    <workbookView xWindow="0" yWindow="0" windowWidth="21570" windowHeight="10185"/>
  </bookViews>
  <sheets>
    <sheet name="원가계산서" sheetId="3" r:id="rId1"/>
    <sheet name="공종별집계표" sheetId="8" r:id="rId2"/>
    <sheet name="공종별내역서" sheetId="7" r:id="rId3"/>
  </sheets>
  <definedNames>
    <definedName name="_xlnm.Print_Area" localSheetId="2">공종별내역서!$A$1:$M$315</definedName>
    <definedName name="_xlnm.Print_Area" localSheetId="1">공종별집계표!$A$1:$M$29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6" i="7" l="1"/>
  <c r="K175" i="7"/>
  <c r="K174" i="7"/>
  <c r="K173" i="7"/>
  <c r="K172" i="7"/>
  <c r="H176" i="7"/>
  <c r="H175" i="7"/>
  <c r="H174" i="7"/>
  <c r="H173" i="7"/>
  <c r="H172" i="7"/>
  <c r="F176" i="7"/>
  <c r="L176" i="7" s="1"/>
  <c r="F175" i="7"/>
  <c r="L175" i="7" s="1"/>
  <c r="F174" i="7"/>
  <c r="F173" i="7"/>
  <c r="L173" i="7" s="1"/>
  <c r="F172" i="7"/>
  <c r="L172" i="7" s="1"/>
  <c r="L174" i="7" l="1"/>
  <c r="J169" i="7"/>
  <c r="H169" i="7"/>
  <c r="J165" i="7"/>
  <c r="F122" i="7"/>
  <c r="F294" i="7"/>
  <c r="H294" i="7"/>
  <c r="J294" i="7"/>
  <c r="K294" i="7"/>
  <c r="F293" i="7"/>
  <c r="H293" i="7"/>
  <c r="J293" i="7"/>
  <c r="K293" i="7"/>
  <c r="F292" i="7"/>
  <c r="H292" i="7"/>
  <c r="J292" i="7"/>
  <c r="K292" i="7"/>
  <c r="F291" i="7"/>
  <c r="H291" i="7"/>
  <c r="H315" i="7" s="1"/>
  <c r="G18" i="8" s="1"/>
  <c r="H18" i="8" s="1"/>
  <c r="J291" i="7"/>
  <c r="J315" i="7" s="1"/>
  <c r="I18" i="8" s="1"/>
  <c r="J18" i="8" s="1"/>
  <c r="K291" i="7"/>
  <c r="F265" i="7"/>
  <c r="F289" i="7" s="1"/>
  <c r="E17" i="8" s="1"/>
  <c r="F17" i="8" s="1"/>
  <c r="H265" i="7"/>
  <c r="H289" i="7" s="1"/>
  <c r="G17" i="8" s="1"/>
  <c r="H17" i="8" s="1"/>
  <c r="J265" i="7"/>
  <c r="J289" i="7" s="1"/>
  <c r="I17" i="8" s="1"/>
  <c r="J17" i="8" s="1"/>
  <c r="K265" i="7"/>
  <c r="F240" i="7"/>
  <c r="H240" i="7"/>
  <c r="J240" i="7"/>
  <c r="K240" i="7"/>
  <c r="F239" i="7"/>
  <c r="F263" i="7" s="1"/>
  <c r="E16" i="8" s="1"/>
  <c r="H239" i="7"/>
  <c r="H263" i="7" s="1"/>
  <c r="G16" i="8" s="1"/>
  <c r="H16" i="8" s="1"/>
  <c r="J239" i="7"/>
  <c r="J263" i="7" s="1"/>
  <c r="I16" i="8" s="1"/>
  <c r="J16" i="8" s="1"/>
  <c r="K239" i="7"/>
  <c r="F221" i="7"/>
  <c r="H221" i="7"/>
  <c r="J221" i="7"/>
  <c r="K221" i="7"/>
  <c r="F220" i="7"/>
  <c r="H220" i="7"/>
  <c r="J220" i="7"/>
  <c r="K220" i="7"/>
  <c r="F219" i="7"/>
  <c r="H219" i="7"/>
  <c r="J219" i="7"/>
  <c r="K219" i="7"/>
  <c r="F218" i="7"/>
  <c r="H218" i="7"/>
  <c r="J218" i="7"/>
  <c r="K218" i="7"/>
  <c r="F217" i="7"/>
  <c r="H217" i="7"/>
  <c r="J217" i="7"/>
  <c r="K217" i="7"/>
  <c r="F216" i="7"/>
  <c r="H216" i="7"/>
  <c r="J216" i="7"/>
  <c r="K216" i="7"/>
  <c r="F215" i="7"/>
  <c r="H215" i="7"/>
  <c r="J215" i="7"/>
  <c r="K215" i="7"/>
  <c r="F214" i="7"/>
  <c r="H214" i="7"/>
  <c r="J214" i="7"/>
  <c r="K214" i="7"/>
  <c r="F213" i="7"/>
  <c r="H213" i="7"/>
  <c r="J213" i="7"/>
  <c r="J237" i="7" s="1"/>
  <c r="I15" i="8" s="1"/>
  <c r="J15" i="8" s="1"/>
  <c r="K213" i="7"/>
  <c r="F192" i="7"/>
  <c r="H192" i="7"/>
  <c r="J192" i="7"/>
  <c r="K192" i="7"/>
  <c r="F191" i="7"/>
  <c r="H191" i="7"/>
  <c r="J191" i="7"/>
  <c r="K191" i="7"/>
  <c r="F190" i="7"/>
  <c r="H190" i="7"/>
  <c r="J190" i="7"/>
  <c r="K190" i="7"/>
  <c r="F189" i="7"/>
  <c r="H189" i="7"/>
  <c r="J189" i="7"/>
  <c r="K189" i="7"/>
  <c r="F188" i="7"/>
  <c r="H188" i="7"/>
  <c r="J188" i="7"/>
  <c r="K188" i="7"/>
  <c r="F187" i="7"/>
  <c r="F211" i="7" s="1"/>
  <c r="E14" i="8" s="1"/>
  <c r="F14" i="8" s="1"/>
  <c r="H187" i="7"/>
  <c r="J187" i="7"/>
  <c r="K187" i="7"/>
  <c r="F170" i="7"/>
  <c r="H170" i="7"/>
  <c r="J170" i="7"/>
  <c r="K170" i="7"/>
  <c r="F169" i="7"/>
  <c r="K169" i="7"/>
  <c r="F168" i="7"/>
  <c r="H168" i="7"/>
  <c r="J168" i="7"/>
  <c r="K168" i="7"/>
  <c r="F167" i="7"/>
  <c r="H167" i="7"/>
  <c r="J167" i="7"/>
  <c r="K167" i="7"/>
  <c r="F166" i="7"/>
  <c r="H166" i="7"/>
  <c r="J166" i="7"/>
  <c r="K166" i="7"/>
  <c r="F165" i="7"/>
  <c r="H165" i="7"/>
  <c r="F164" i="7"/>
  <c r="H164" i="7"/>
  <c r="J164" i="7"/>
  <c r="K164" i="7"/>
  <c r="F163" i="7"/>
  <c r="H163" i="7"/>
  <c r="J163" i="7"/>
  <c r="K163" i="7"/>
  <c r="F162" i="7"/>
  <c r="H162" i="7"/>
  <c r="J162" i="7"/>
  <c r="K162" i="7"/>
  <c r="F161" i="7"/>
  <c r="H161" i="7"/>
  <c r="J161" i="7"/>
  <c r="K161" i="7"/>
  <c r="H135" i="7"/>
  <c r="H159" i="7" s="1"/>
  <c r="G12" i="8" s="1"/>
  <c r="H12" i="8" s="1"/>
  <c r="J135" i="7"/>
  <c r="J159" i="7" s="1"/>
  <c r="I12" i="8" s="1"/>
  <c r="J12" i="8" s="1"/>
  <c r="F123" i="7"/>
  <c r="H123" i="7"/>
  <c r="J123" i="7"/>
  <c r="K123" i="7"/>
  <c r="H122" i="7"/>
  <c r="J122" i="7"/>
  <c r="F121" i="7"/>
  <c r="H121" i="7"/>
  <c r="J121" i="7"/>
  <c r="K121" i="7"/>
  <c r="F120" i="7"/>
  <c r="H120" i="7"/>
  <c r="J120" i="7"/>
  <c r="K120" i="7"/>
  <c r="F119" i="7"/>
  <c r="H119" i="7"/>
  <c r="J119" i="7"/>
  <c r="K119" i="7"/>
  <c r="F118" i="7"/>
  <c r="H118" i="7"/>
  <c r="J118" i="7"/>
  <c r="K118" i="7"/>
  <c r="F117" i="7"/>
  <c r="H117" i="7"/>
  <c r="J117" i="7"/>
  <c r="K117" i="7"/>
  <c r="F116" i="7"/>
  <c r="H116" i="7"/>
  <c r="J116" i="7"/>
  <c r="K116" i="7"/>
  <c r="F115" i="7"/>
  <c r="H115" i="7"/>
  <c r="J115" i="7"/>
  <c r="K115" i="7"/>
  <c r="F114" i="7"/>
  <c r="H114" i="7"/>
  <c r="J114" i="7"/>
  <c r="K114" i="7"/>
  <c r="F113" i="7"/>
  <c r="H113" i="7"/>
  <c r="J113" i="7"/>
  <c r="K113" i="7"/>
  <c r="F112" i="7"/>
  <c r="H112" i="7"/>
  <c r="J112" i="7"/>
  <c r="K112" i="7"/>
  <c r="F111" i="7"/>
  <c r="H111" i="7"/>
  <c r="J111" i="7"/>
  <c r="K111" i="7"/>
  <c r="F110" i="7"/>
  <c r="H110" i="7"/>
  <c r="J110" i="7"/>
  <c r="K110" i="7"/>
  <c r="F109" i="7"/>
  <c r="H109" i="7"/>
  <c r="J109" i="7"/>
  <c r="K109" i="7"/>
  <c r="F83" i="7"/>
  <c r="F107" i="7" s="1"/>
  <c r="E10" i="8" s="1"/>
  <c r="F10" i="8" s="1"/>
  <c r="H83" i="7"/>
  <c r="H107" i="7" s="1"/>
  <c r="G10" i="8" s="1"/>
  <c r="H10" i="8" s="1"/>
  <c r="F68" i="7"/>
  <c r="H68" i="7"/>
  <c r="J68" i="7"/>
  <c r="K68" i="7"/>
  <c r="F67" i="7"/>
  <c r="H67" i="7"/>
  <c r="J67" i="7"/>
  <c r="K67" i="7"/>
  <c r="F66" i="7"/>
  <c r="H66" i="7"/>
  <c r="J66" i="7"/>
  <c r="K66" i="7"/>
  <c r="F65" i="7"/>
  <c r="H65" i="7"/>
  <c r="J65" i="7"/>
  <c r="K65" i="7"/>
  <c r="F64" i="7"/>
  <c r="H64" i="7"/>
  <c r="J64" i="7"/>
  <c r="K64" i="7"/>
  <c r="F63" i="7"/>
  <c r="H63" i="7"/>
  <c r="J63" i="7"/>
  <c r="K63" i="7"/>
  <c r="F62" i="7"/>
  <c r="H62" i="7"/>
  <c r="J62" i="7"/>
  <c r="K62" i="7"/>
  <c r="F61" i="7"/>
  <c r="H61" i="7"/>
  <c r="J61" i="7"/>
  <c r="K61" i="7"/>
  <c r="F60" i="7"/>
  <c r="H60" i="7"/>
  <c r="J60" i="7"/>
  <c r="K60" i="7"/>
  <c r="F59" i="7"/>
  <c r="H59" i="7"/>
  <c r="J59" i="7"/>
  <c r="K59" i="7"/>
  <c r="F58" i="7"/>
  <c r="H58" i="7"/>
  <c r="J58" i="7"/>
  <c r="K58" i="7"/>
  <c r="F57" i="7"/>
  <c r="H57" i="7"/>
  <c r="J57" i="7"/>
  <c r="K57" i="7"/>
  <c r="F31" i="7"/>
  <c r="F55" i="7" s="1"/>
  <c r="E8" i="8" s="1"/>
  <c r="H31" i="7"/>
  <c r="H55" i="7" s="1"/>
  <c r="G8" i="8" s="1"/>
  <c r="H8" i="8" s="1"/>
  <c r="F9" i="7"/>
  <c r="H9" i="7"/>
  <c r="J9" i="7"/>
  <c r="K9" i="7"/>
  <c r="F8" i="7"/>
  <c r="H8" i="7"/>
  <c r="J8" i="7"/>
  <c r="K8" i="7"/>
  <c r="F7" i="7"/>
  <c r="H7" i="7"/>
  <c r="J7" i="7"/>
  <c r="K7" i="7"/>
  <c r="F6" i="7"/>
  <c r="H6" i="7"/>
  <c r="J6" i="7"/>
  <c r="K6" i="7"/>
  <c r="F5" i="7"/>
  <c r="H5" i="7"/>
  <c r="J5" i="7"/>
  <c r="K5" i="7"/>
  <c r="L221" i="7" l="1"/>
  <c r="J29" i="7"/>
  <c r="I7" i="8" s="1"/>
  <c r="J7" i="8" s="1"/>
  <c r="J211" i="7"/>
  <c r="I14" i="8" s="1"/>
  <c r="J14" i="8" s="1"/>
  <c r="L294" i="7"/>
  <c r="L293" i="7"/>
  <c r="L292" i="7"/>
  <c r="L291" i="7"/>
  <c r="F315" i="7"/>
  <c r="E18" i="8" s="1"/>
  <c r="L265" i="7"/>
  <c r="L289" i="7" s="1"/>
  <c r="K17" i="8"/>
  <c r="L240" i="7"/>
  <c r="F16" i="8"/>
  <c r="K16" i="8"/>
  <c r="L239" i="7"/>
  <c r="L220" i="7"/>
  <c r="L219" i="7"/>
  <c r="L218" i="7"/>
  <c r="F237" i="7"/>
  <c r="E15" i="8" s="1"/>
  <c r="F15" i="8" s="1"/>
  <c r="L217" i="7"/>
  <c r="L216" i="7"/>
  <c r="H237" i="7"/>
  <c r="G15" i="8" s="1"/>
  <c r="H15" i="8" s="1"/>
  <c r="L215" i="7"/>
  <c r="L214" i="7"/>
  <c r="L213" i="7"/>
  <c r="L192" i="7"/>
  <c r="L191" i="7"/>
  <c r="H211" i="7"/>
  <c r="G14" i="8" s="1"/>
  <c r="H14" i="8" s="1"/>
  <c r="L190" i="7"/>
  <c r="L189" i="7"/>
  <c r="L188" i="7"/>
  <c r="L187" i="7"/>
  <c r="L170" i="7"/>
  <c r="L169" i="7"/>
  <c r="L168" i="7"/>
  <c r="L167" i="7"/>
  <c r="L166" i="7"/>
  <c r="K165" i="7"/>
  <c r="J185" i="7"/>
  <c r="I13" i="8" s="1"/>
  <c r="H185" i="7"/>
  <c r="G13" i="8" s="1"/>
  <c r="H13" i="8" s="1"/>
  <c r="L165" i="7"/>
  <c r="L164" i="7"/>
  <c r="F185" i="7"/>
  <c r="E13" i="8" s="1"/>
  <c r="F13" i="8" s="1"/>
  <c r="L163" i="7"/>
  <c r="L162" i="7"/>
  <c r="L161" i="7"/>
  <c r="L123" i="7"/>
  <c r="K122" i="7"/>
  <c r="L122" i="7"/>
  <c r="L121" i="7"/>
  <c r="J133" i="7"/>
  <c r="I11" i="8" s="1"/>
  <c r="J11" i="8" s="1"/>
  <c r="L120" i="7"/>
  <c r="F133" i="7"/>
  <c r="E11" i="8" s="1"/>
  <c r="F11" i="8" s="1"/>
  <c r="L119" i="7"/>
  <c r="L118" i="7"/>
  <c r="L117" i="7"/>
  <c r="L116" i="7"/>
  <c r="L115" i="7"/>
  <c r="L114" i="7"/>
  <c r="L113" i="7"/>
  <c r="L112" i="7"/>
  <c r="L111" i="7"/>
  <c r="H133" i="7"/>
  <c r="G11" i="8" s="1"/>
  <c r="H11" i="8" s="1"/>
  <c r="L110" i="7"/>
  <c r="L109" i="7"/>
  <c r="L68" i="7"/>
  <c r="L67" i="7"/>
  <c r="L66" i="7"/>
  <c r="L65" i="7"/>
  <c r="L64" i="7"/>
  <c r="L63" i="7"/>
  <c r="L62" i="7"/>
  <c r="L61" i="7"/>
  <c r="L60" i="7"/>
  <c r="J81" i="7"/>
  <c r="I9" i="8" s="1"/>
  <c r="J9" i="8" s="1"/>
  <c r="L59" i="7"/>
  <c r="H81" i="7"/>
  <c r="G9" i="8" s="1"/>
  <c r="H9" i="8" s="1"/>
  <c r="L58" i="7"/>
  <c r="L57" i="7"/>
  <c r="F81" i="7"/>
  <c r="E9" i="8" s="1"/>
  <c r="F9" i="8" s="1"/>
  <c r="F8" i="8"/>
  <c r="L9" i="7"/>
  <c r="F29" i="7"/>
  <c r="E7" i="8" s="1"/>
  <c r="F7" i="8" s="1"/>
  <c r="L8" i="7"/>
  <c r="L7" i="7"/>
  <c r="H29" i="7"/>
  <c r="G7" i="8" s="1"/>
  <c r="H7" i="8" s="1"/>
  <c r="L6" i="7"/>
  <c r="L5" i="7"/>
  <c r="J13" i="8"/>
  <c r="L17" i="8"/>
  <c r="L16" i="8"/>
  <c r="L14" i="8"/>
  <c r="J83" i="7" l="1"/>
  <c r="K83" i="7"/>
  <c r="J31" i="7"/>
  <c r="K31" i="7"/>
  <c r="K14" i="8"/>
  <c r="L315" i="7"/>
  <c r="K18" i="8"/>
  <c r="F18" i="8"/>
  <c r="L18" i="8" s="1"/>
  <c r="T18" i="8" s="1"/>
  <c r="L263" i="7"/>
  <c r="G6" i="8"/>
  <c r="H6" i="8" s="1"/>
  <c r="G5" i="8" s="1"/>
  <c r="H5" i="8" s="1"/>
  <c r="E8" i="3" s="1"/>
  <c r="L15" i="8"/>
  <c r="K15" i="8"/>
  <c r="L237" i="7"/>
  <c r="L211" i="7"/>
  <c r="L13" i="8"/>
  <c r="K13" i="8"/>
  <c r="L185" i="7"/>
  <c r="L11" i="8"/>
  <c r="K11" i="8"/>
  <c r="L133" i="7"/>
  <c r="K9" i="8"/>
  <c r="L9" i="8"/>
  <c r="L81" i="7"/>
  <c r="L7" i="8"/>
  <c r="K7" i="8"/>
  <c r="L29" i="7"/>
  <c r="J55" i="7" l="1"/>
  <c r="I8" i="8" s="1"/>
  <c r="L31" i="7"/>
  <c r="L55" i="7" s="1"/>
  <c r="J107" i="7"/>
  <c r="I10" i="8" s="1"/>
  <c r="L83" i="7"/>
  <c r="L107" i="7" s="1"/>
  <c r="H29" i="8"/>
  <c r="E17" i="3"/>
  <c r="E18" i="3"/>
  <c r="E9" i="3"/>
  <c r="E10" i="3" s="1"/>
  <c r="J10" i="8" l="1"/>
  <c r="L10" i="8" s="1"/>
  <c r="K10" i="8"/>
  <c r="J8" i="8"/>
  <c r="K8" i="8"/>
  <c r="E13" i="3"/>
  <c r="E14" i="3"/>
  <c r="L8" i="8" l="1"/>
  <c r="I6" i="8"/>
  <c r="J6" i="8" s="1"/>
  <c r="I5" i="8" s="1"/>
  <c r="J5" i="8" s="1"/>
  <c r="J29" i="8" l="1"/>
  <c r="E11" i="3"/>
  <c r="F135" i="7"/>
  <c r="K135" i="7"/>
  <c r="F159" i="7" l="1"/>
  <c r="E12" i="8" s="1"/>
  <c r="L135" i="7"/>
  <c r="L159" i="7" s="1"/>
  <c r="F12" i="8" l="1"/>
  <c r="K12" i="8"/>
  <c r="L12" i="8" l="1"/>
  <c r="E6" i="8"/>
  <c r="F6" i="8" l="1"/>
  <c r="K6" i="8"/>
  <c r="E5" i="8" l="1"/>
  <c r="L6" i="8"/>
  <c r="F5" i="8" l="1"/>
  <c r="K5" i="8"/>
  <c r="E4" i="3" l="1"/>
  <c r="E7" i="3" s="1"/>
  <c r="F29" i="8"/>
  <c r="L5" i="8"/>
  <c r="L29" i="8" s="1"/>
  <c r="E21" i="3" l="1"/>
  <c r="E22" i="3"/>
  <c r="E20" i="3"/>
  <c r="E23" i="3" l="1"/>
  <c r="E24" i="3" s="1"/>
</calcChain>
</file>

<file path=xl/sharedStrings.xml><?xml version="1.0" encoding="utf-8"?>
<sst xmlns="http://schemas.openxmlformats.org/spreadsheetml/2006/main" count="1338" uniqueCount="496">
  <si>
    <t>공 종 별 집 계 표</t>
  </si>
  <si>
    <t>[ 세종문화회관 오픈스테이지 설치공사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</si>
  <si>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</si>
  <si>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</si>
  <si>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</si>
  <si>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</si>
  <si>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</si>
  <si>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</si>
  <si>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</si>
  <si>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</si>
  <si>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</si>
  <si>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</si>
  <si>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</si>
  <si>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</si>
  <si>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</si>
  <si>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</si>
  <si>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</si>
  <si>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</si>
  <si>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</si>
  <si>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</si>
  <si>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</si>
  <si>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</si>
  <si>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</si>
  <si>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</si>
  <si>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</si>
  <si>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</si>
  <si>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</si>
  <si>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</si>
  <si>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</si>
  <si>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</si>
  <si>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</si>
  <si>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</si>
  <si>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</si>
  <si>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</si>
  <si>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</si>
  <si>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</si>
  <si>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</si>
  <si>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</si>
  <si>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</si>
  <si>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</si>
  <si>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</si>
  <si>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</si>
  <si>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</si>
  <si>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</si>
  <si>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</si>
  <si>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</si>
  <si>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</si>
  <si>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</si>
  <si>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</si>
  <si>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</si>
  <si>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</si>
  <si>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세종문화회관 오픈스테이지 설치공사</t>
  </si>
  <si>
    <t/>
  </si>
  <si>
    <t>01</t>
  </si>
  <si>
    <t>0101  ◆ 건 축 공 사</t>
  </si>
  <si>
    <t>0101</t>
  </si>
  <si>
    <t>010101  가  설  공  사</t>
  </si>
  <si>
    <t>010101</t>
  </si>
  <si>
    <t>강관 조립말비계(이동식)설치 및 해체</t>
  </si>
  <si>
    <t>높이 2m, 3개월</t>
  </si>
  <si>
    <t>대</t>
  </si>
  <si>
    <t>호표 1</t>
  </si>
  <si>
    <t>5AB1060692E0056E784C64901010C1</t>
  </si>
  <si>
    <t>T</t>
  </si>
  <si>
    <t>F</t>
  </si>
  <si>
    <t>0101015AB1060692E0056E784C64901010C1</t>
  </si>
  <si>
    <t>건축물 현장정리</t>
  </si>
  <si>
    <t>리모델링, 준공청소포함</t>
  </si>
  <si>
    <t>M2</t>
  </si>
  <si>
    <t>호표 2</t>
  </si>
  <si>
    <t>5AB10603DC700551924BFBE1F25FC7</t>
  </si>
  <si>
    <t>0101015AB10603DC700551924BFBE1F25FC7</t>
  </si>
  <si>
    <t>먹매김/마무리</t>
  </si>
  <si>
    <t>호표 3</t>
  </si>
  <si>
    <t>5AB10603DFC00576B64E1A39CCA360</t>
  </si>
  <si>
    <t>0101015AB10603DFC00576B64E1A39CCA360</t>
  </si>
  <si>
    <t>건축물보양 - 석재면, 타일면</t>
  </si>
  <si>
    <t>하드롱지</t>
  </si>
  <si>
    <t>호표 4</t>
  </si>
  <si>
    <t>5AB10603DFC00576894B405FBE40D9</t>
  </si>
  <si>
    <t>0101015AB10603DFC00576894B405FBE40D9</t>
  </si>
  <si>
    <t>건축물보양 - 후로링</t>
  </si>
  <si>
    <t>호표 5</t>
  </si>
  <si>
    <t>5AB10603DFC00576894B405FBE4286</t>
  </si>
  <si>
    <t>0101015AB10603DFC00576894B405FBE4286</t>
  </si>
  <si>
    <t>[ 합           계 ]</t>
  </si>
  <si>
    <t>TOTAL</t>
  </si>
  <si>
    <t>010102  돌    공    사</t>
  </si>
  <si>
    <t>010102</t>
  </si>
  <si>
    <t>화강석붙임(습식, 물갈기)</t>
  </si>
  <si>
    <t>바닥, 마천석 20mm, 모르타르 30mm</t>
  </si>
  <si>
    <t>호표 6</t>
  </si>
  <si>
    <t>5AB1C65A454005796E4917874A11AE</t>
  </si>
  <si>
    <t>0101025AB1C65A454005796E4917874A11AE</t>
  </si>
  <si>
    <t>010103  목공사및수장공사</t>
  </si>
  <si>
    <t>010103</t>
  </si>
  <si>
    <t>SPC 우드플로어링 설치</t>
  </si>
  <si>
    <t>5t, 12t합판+12t합판상(W100 @450)</t>
  </si>
  <si>
    <t>호표 7</t>
  </si>
  <si>
    <t>5AB1863C5530050B044709CF1FF32C</t>
  </si>
  <si>
    <t>0101035AB1863C5530050B044709CF1FF32C</t>
  </si>
  <si>
    <t>비닐타일 깔기</t>
  </si>
  <si>
    <t>비닐타일, 3*100*920mm, 데코타일</t>
  </si>
  <si>
    <t>호표 8</t>
  </si>
  <si>
    <t>5AB1E6A49FE005731A41898D1E4D29</t>
  </si>
  <si>
    <t>0101035AB1E6A49FE005731A41898D1E4D29</t>
  </si>
  <si>
    <t>단천정몰딩 설치 - 중밀도섬유판</t>
  </si>
  <si>
    <t>T=9, H=110, ALL퍼티 비닐P 2회</t>
  </si>
  <si>
    <t>M</t>
  </si>
  <si>
    <t>호표 9</t>
  </si>
  <si>
    <t>5AB1E6A49B00058CEA48BBAFC881C2</t>
  </si>
  <si>
    <t>0101035AB1E6A49B00058CEA48BBAFC881C2</t>
  </si>
  <si>
    <t>석고판(나사고정) 설치 - 바탕용</t>
  </si>
  <si>
    <t>천장, GB 9.5t 2겹 붙임</t>
  </si>
  <si>
    <t>호표 10</t>
  </si>
  <si>
    <t>5AB1E6A649E0056FFA4DAE2218A53B</t>
  </si>
  <si>
    <t>0101035AB1E6A649E0056FFA4DAE2218A53B</t>
  </si>
  <si>
    <t>DRY WALL 설치(C-45)/W1</t>
  </si>
  <si>
    <t>W=64, GB9.5t 2겹 일면</t>
  </si>
  <si>
    <t>호표 11</t>
  </si>
  <si>
    <t>5AB1E6A649E0055D6D465871744B58</t>
  </si>
  <si>
    <t>0101035AB1E6A649E0055D6D465871744B58</t>
  </si>
  <si>
    <t>DRY WALL 설치(C-65)/W2</t>
  </si>
  <si>
    <t>W=103, GB9.5t 2겹 양면, GW50</t>
  </si>
  <si>
    <t>호표 12</t>
  </si>
  <si>
    <t>5AB1E6A649E0055D6D465871744884</t>
  </si>
  <si>
    <t>0101035AB1E6A649E0055D6D465871744884</t>
  </si>
  <si>
    <t>DRY WALL 설치(C-45)/W3</t>
  </si>
  <si>
    <t>W=64, GB9.5t 1겹 일면</t>
  </si>
  <si>
    <t>호표 13</t>
  </si>
  <si>
    <t>5AB1E6A649E0055D6D4658717449AB</t>
  </si>
  <si>
    <t>0101035AB1E6A649E0055D6D4658717449AB</t>
  </si>
  <si>
    <t>DRY WALL 설치(C-65)/W5</t>
  </si>
  <si>
    <t>W=93.5, GB9.5t 2겹 양면, GW50</t>
  </si>
  <si>
    <t>호표 14</t>
  </si>
  <si>
    <t>5AB1E6A649E0055D6D465871744F33</t>
  </si>
  <si>
    <t>0101035AB1E6A649E0055D6D465871744F33</t>
  </si>
  <si>
    <t>차음코킹</t>
  </si>
  <si>
    <t>5*5mm</t>
  </si>
  <si>
    <t>호표 15</t>
  </si>
  <si>
    <t>5AB1E6A649E0055D6D46587A51F501</t>
  </si>
  <si>
    <t>0101035AB1E6A649E0055D6D46587A51F501</t>
  </si>
  <si>
    <t>벽체합판 설치</t>
  </si>
  <si>
    <t>12t, 각파이프틀40*40*2.3t</t>
  </si>
  <si>
    <t>호표 16</t>
  </si>
  <si>
    <t>5AB1E6A64F0005E9AA4003476D2234</t>
  </si>
  <si>
    <t>0101035AB1E6A64F0005E9AA4003476D2234</t>
  </si>
  <si>
    <t>목재 루버스크린</t>
  </si>
  <si>
    <t>W4358*H3100, 38*80@120 건조 숙성목(아프젤리아) 반투명락카</t>
  </si>
  <si>
    <t>개소</t>
  </si>
  <si>
    <t>견적시공도</t>
  </si>
  <si>
    <t>5B093617A17005C02F441A2CAD4F4F8EDA5498</t>
  </si>
  <si>
    <t>0101035B093617A17005C02F441A2CAD4F4F8EDA5498</t>
  </si>
  <si>
    <t>인조광물섬유판 설치(핀사용, 벽)</t>
  </si>
  <si>
    <t>암면매트, 밀도100kg/㎥, 50mm</t>
  </si>
  <si>
    <t>호표 17</t>
  </si>
  <si>
    <t>5AB1E6A1C8B005265B4E56C29874E8</t>
  </si>
  <si>
    <t>0101035AB1E6A1C8B005265B4E56C29874E8</t>
  </si>
  <si>
    <t>010104  방  수  공  사</t>
  </si>
  <si>
    <t>010104</t>
  </si>
  <si>
    <t>수밀코킹(실리콘)</t>
  </si>
  <si>
    <t>삼각, 5mm이하, 방균용</t>
  </si>
  <si>
    <t>호표 18</t>
  </si>
  <si>
    <t>5AB1962285B005D5734A74933D67E4</t>
  </si>
  <si>
    <t>0101045AB1962285B005D5734A74933D67E4</t>
  </si>
  <si>
    <t>010105  금  속  공  사</t>
  </si>
  <si>
    <t>010105</t>
  </si>
  <si>
    <t>경량천장철골틀 설치</t>
  </si>
  <si>
    <t>M-Bar, H=1M 이하</t>
  </si>
  <si>
    <t>호표 19</t>
  </si>
  <si>
    <t>5AB1B6788C0005B0D149911F296AB3</t>
  </si>
  <si>
    <t>0101055AB1B6788C0005B0D149911F296AB3</t>
  </si>
  <si>
    <t>천장점검구 설치</t>
  </si>
  <si>
    <t>AL 백색, 450*450mm</t>
  </si>
  <si>
    <t>호표 20</t>
  </si>
  <si>
    <t>5AB1B6788B600548324EDAB0ED8AB8</t>
  </si>
  <si>
    <t>0101055AB1B6788B600548324EDAB0ED8AB8</t>
  </si>
  <si>
    <t>AL 백색, 600*600mm</t>
  </si>
  <si>
    <t>호표 21</t>
  </si>
  <si>
    <t>5AB1B6788B600548324EDAB0ECE4D4</t>
  </si>
  <si>
    <t>0101055AB1B6788B600548324EDAB0ECE4D4</t>
  </si>
  <si>
    <t>방습거울후레임</t>
  </si>
  <si>
    <t>스테인리스, 10*12*1.5t</t>
  </si>
  <si>
    <t>호표 22</t>
  </si>
  <si>
    <t>5AB1B67ABA00056879409D07667244</t>
  </si>
  <si>
    <t>0101055AB1B67ABA00056879409D07667244</t>
  </si>
  <si>
    <t>걸레받이 설치</t>
  </si>
  <si>
    <t>스테인리스, H50*1.2t HL</t>
  </si>
  <si>
    <t>호표 23</t>
  </si>
  <si>
    <t>5AB1B67ABA00056879409D03F406DE</t>
  </si>
  <si>
    <t>0101055AB1B67ABA00056879409D03F406DE</t>
  </si>
  <si>
    <t>픽처레일 설치</t>
  </si>
  <si>
    <t>L=4200</t>
  </si>
  <si>
    <t>EA</t>
  </si>
  <si>
    <t>호표 24</t>
  </si>
  <si>
    <t>5AB1B67ABA00056879409D03F7DA7C</t>
  </si>
  <si>
    <t>0101055AB1B67ABA00056879409D03F7DA7C</t>
  </si>
  <si>
    <t>아연도강판 설치/도어상부</t>
  </si>
  <si>
    <t>1.6t*H300*L6250, 불소수지,합판12t+각파이프틀40*40*2.3t 방청, 코킹</t>
  </si>
  <si>
    <t>호표 25</t>
  </si>
  <si>
    <t>5AB1B67C6C5005F85840DAF489884D</t>
  </si>
  <si>
    <t>0101055AB1B67C6C5005F85840DAF489884D</t>
  </si>
  <si>
    <t>1.6t*H300*L6500, 불소수지,합판12t+각파이프틀40*40*2.3t 방청, 코킹</t>
  </si>
  <si>
    <t>호표 26</t>
  </si>
  <si>
    <t>5AB1B67C6C5005F85840DAF489884B</t>
  </si>
  <si>
    <t>0101055AB1B67C6C5005F85840DAF489884B</t>
  </si>
  <si>
    <t>아연도강판 설치/도어측면</t>
  </si>
  <si>
    <t>1.6t*W80*H3100, 불소수지,합판12t+각파이프틀40*40*2.3t 방청, 코킹</t>
  </si>
  <si>
    <t>호표 27</t>
  </si>
  <si>
    <t>5AB1B67C6C5005F85840DAF4898954</t>
  </si>
  <si>
    <t>0101055AB1B67C6C5005F85840DAF4898954</t>
  </si>
  <si>
    <t>1.6t*W100~250*H3100, 불소수지,합판12t+각파이프틀40*40*2.3t 방청, 코킹</t>
  </si>
  <si>
    <t>호표 28</t>
  </si>
  <si>
    <t>5AB1B67C6C5005F85840DAF4898EDA</t>
  </si>
  <si>
    <t>0101055AB1B67C6C5005F85840DAF4898EDA</t>
  </si>
  <si>
    <t>철재커텐박스(ㄷ자형)</t>
  </si>
  <si>
    <t>150(265)*150*1.2t, STL(도장 유), 25*25앵글보강</t>
  </si>
  <si>
    <t>호표 29</t>
  </si>
  <si>
    <t>5AB1E6ADFA8005046840019C79E7F5</t>
  </si>
  <si>
    <t>0101055AB1E6ADFA8005046840019C79E7F5</t>
  </si>
  <si>
    <t>150(560)*150*1.2t, STL(도장 유), 25*25앵글보강</t>
  </si>
  <si>
    <t>호표 30</t>
  </si>
  <si>
    <t>5AB1E6ADFA8005046840019C78C0EC</t>
  </si>
  <si>
    <t>0101055AB1E6ADFA8005046840019C78C0EC</t>
  </si>
  <si>
    <t>철재스크린박스(ㄷ자형)</t>
  </si>
  <si>
    <t>150(215)*150*1.2t, STL(도장 유), 25*25앵글보강</t>
  </si>
  <si>
    <t>호표 31</t>
  </si>
  <si>
    <t>5AB1E6ADFA8005046840019FCE8C51</t>
  </si>
  <si>
    <t>0101055AB1E6ADFA8005046840019FCE8C51</t>
  </si>
  <si>
    <t>철재에어커튼박스(ㄷ자형)</t>
  </si>
  <si>
    <t>350*250*1.2t+L1200, STL(도장 유), 25*25앵글보강</t>
  </si>
  <si>
    <t>호표 32</t>
  </si>
  <si>
    <t>5AB1E6ADFA8005046840019E27439E</t>
  </si>
  <si>
    <t>0101055AB1E6ADFA8005046840019E27439E</t>
  </si>
  <si>
    <t>AL몰딩 설치</t>
  </si>
  <si>
    <t>매지몰딩</t>
  </si>
  <si>
    <t>호표 33</t>
  </si>
  <si>
    <t>5AB1E6ACD64005D10D40E6C1EF10E2</t>
  </si>
  <si>
    <t>0101055AB1E6ACD64005D10D40E6C1EF10E2</t>
  </si>
  <si>
    <t>010106  미  장  공  사</t>
  </si>
  <si>
    <t>010106</t>
  </si>
  <si>
    <t>모르타르 바름</t>
  </si>
  <si>
    <t>바닥, 20mm</t>
  </si>
  <si>
    <t>호표 34</t>
  </si>
  <si>
    <t>5AB166EE7C500520304DCCA5DA3FD8</t>
  </si>
  <si>
    <t>0101065AB166EE7C500520304DCCA5DA3FD8</t>
  </si>
  <si>
    <t>010107  창호 및 유리공사</t>
  </si>
  <si>
    <t>010107</t>
  </si>
  <si>
    <t>도어클로저</t>
  </si>
  <si>
    <t>도어클로저, K-1840, KS4호, 고급스톱형, 60∼85kg</t>
  </si>
  <si>
    <t>조</t>
  </si>
  <si>
    <t>5D9F764122C0053B4F414B90DF264971E4A285</t>
  </si>
  <si>
    <t>0101075D9F764122C0053B4F414B90DF264971E4A285</t>
  </si>
  <si>
    <t>피벗힌지</t>
  </si>
  <si>
    <t>피벗힌지, 140kg이하, K1400</t>
  </si>
  <si>
    <t>5D9F66BB7F400510A74BC36DC86C083C1D89F2</t>
  </si>
  <si>
    <t>0101075D9F66BB7F400510A74BC36DC86C083C1D89F2</t>
  </si>
  <si>
    <t>도어핸들</t>
  </si>
  <si>
    <t>도어핸들, 철문용</t>
  </si>
  <si>
    <t>5D9F66BB7F400510684059BDBDF3AA9D0A2FC3</t>
  </si>
  <si>
    <t>0101075D9F66BB7F400510684059BDBDF3AA9D0A2FC3</t>
  </si>
  <si>
    <t>삼각, 10mm, 창호주위</t>
  </si>
  <si>
    <t>호표 35</t>
  </si>
  <si>
    <t>5AB19622876005B3254CCA380451A4</t>
  </si>
  <si>
    <t>0101075AB19622876005B3254CCA380451A4</t>
  </si>
  <si>
    <t>MSD1</t>
  </si>
  <si>
    <t>1.040 x 2.050 = 2.132</t>
  </si>
  <si>
    <t>호표 36</t>
  </si>
  <si>
    <t>5AB1D6BE6B80054DEB4F418BE24C23</t>
  </si>
  <si>
    <t>0101075AB1D6BE6B80054DEB4F418BE24C23</t>
  </si>
  <si>
    <t>SD2</t>
  </si>
  <si>
    <t>1.000 x 2.100 = 2.100</t>
  </si>
  <si>
    <t>호표 37</t>
  </si>
  <si>
    <t>5AB1D6BE6B80054DEB4F418BE24C2D</t>
  </si>
  <si>
    <t>0101075AB1D6BE6B80054DEB4F418BE24C2D</t>
  </si>
  <si>
    <t>도어록 설치 / 일반도어록 강재창호</t>
  </si>
  <si>
    <t>재료비 별도</t>
  </si>
  <si>
    <t>호표 38</t>
  </si>
  <si>
    <t>5AB1D6B9E8A00503EE48275B70BC21</t>
  </si>
  <si>
    <t>0101075AB1D6B9E8A00503EE48275B70BC21</t>
  </si>
  <si>
    <t>도어체크 설치</t>
  </si>
  <si>
    <t>호표 39</t>
  </si>
  <si>
    <t>5AB1D6B9E8A0055A1D42BE7CC5729F</t>
  </si>
  <si>
    <t>0101075AB1D6B9E8A0055A1D42BE7CC5729F</t>
  </si>
  <si>
    <t>창호주위 발포우레탄 충전</t>
  </si>
  <si>
    <t>호표 40</t>
  </si>
  <si>
    <t>5AB1D6B9ED2005426245D01DEE4319</t>
  </si>
  <si>
    <t>0101075AB1D6B9ED2005426245D01DEE4319</t>
  </si>
  <si>
    <t>방습거울설치</t>
  </si>
  <si>
    <t>5mm, 접착, 합판6mm</t>
  </si>
  <si>
    <t>호표 41</t>
  </si>
  <si>
    <t>5AB1D6B611B005025A479BFE7B161F</t>
  </si>
  <si>
    <t>0101075AB1D6B611B005025A479BFE7B161F</t>
  </si>
  <si>
    <t>010108  칠    공    사</t>
  </si>
  <si>
    <t>010108</t>
  </si>
  <si>
    <t>유성페인트 붓칠</t>
  </si>
  <si>
    <t>철재면, 2회 1급</t>
  </si>
  <si>
    <t>호표 42</t>
  </si>
  <si>
    <t>5AB1F68EADF0053ED647D12AC3960F</t>
  </si>
  <si>
    <t>0101085AB1F68EADF0053ED647D12AC3960F</t>
  </si>
  <si>
    <t>걸레받이용 페인트칠/기존바탕면정리</t>
  </si>
  <si>
    <t>붓칠, 2회, 콘크리트·모르타르면</t>
  </si>
  <si>
    <t>호표 43</t>
  </si>
  <si>
    <t>5AB1F68EAFB005EA8D49EFA9646565</t>
  </si>
  <si>
    <t>0101085AB1F68EAFB005EA8D49EFA9646565</t>
  </si>
  <si>
    <t>비닐페인트 롤러칠/기존바탕면정리</t>
  </si>
  <si>
    <t>내부, 2회,</t>
  </si>
  <si>
    <t>호표 44</t>
  </si>
  <si>
    <t>5AB1F68FB2300555D34F320AD90880</t>
  </si>
  <si>
    <t>0101085AB1F68FB2300555D34F320AD90880</t>
  </si>
  <si>
    <t>바탕만들기+비닐페인트 롤러칠</t>
  </si>
  <si>
    <t>내부, 2회, G.B.면 올퍼티, 친환경</t>
  </si>
  <si>
    <t>호표 45</t>
  </si>
  <si>
    <t>5AB1F68FB2300555D34F320AD90A4E</t>
  </si>
  <si>
    <t>0101085AB1F68FB2300555D34F320AD90A4E</t>
  </si>
  <si>
    <t>비닐페인트 롤러칠/기존면바탕정리</t>
  </si>
  <si>
    <t>내부천장, 2회,</t>
  </si>
  <si>
    <t>호표 46</t>
  </si>
  <si>
    <t>5AB1F68FB2300555D34F389DCFCEAD</t>
  </si>
  <si>
    <t>0101085AB1F68FB2300555D34F389DCFCEAD</t>
  </si>
  <si>
    <t>내부천장, 2회, G.B.면 올퍼티, 친환경</t>
  </si>
  <si>
    <t>호표 47</t>
  </si>
  <si>
    <t>5AB1F68FB2300555D34F389DCFCCE0</t>
  </si>
  <si>
    <t>0101085AB1F68FB2300555D34F389DCFCCE0</t>
  </si>
  <si>
    <t>010109  철  거  공  사</t>
  </si>
  <si>
    <t>010109</t>
  </si>
  <si>
    <t>석고보드 철거(천장)</t>
  </si>
  <si>
    <t>9.5t 2겹</t>
  </si>
  <si>
    <t>호표 48</t>
  </si>
  <si>
    <t>5AB0069AEEC005092B4B780A3B0BF5</t>
  </si>
  <si>
    <t>0101095AB0069AEEC005092B4B780A3B0BF5</t>
  </si>
  <si>
    <t>달대볼트 철거</t>
  </si>
  <si>
    <t>L=500</t>
  </si>
  <si>
    <t>호표 49</t>
  </si>
  <si>
    <t>5AB0069AEEC00509504DF00D625242</t>
  </si>
  <si>
    <t>0101095AB0069AEEC00509504DF00D625242</t>
  </si>
  <si>
    <t>화강석 철거</t>
  </si>
  <si>
    <t>바닥 20t+몰탈30mm</t>
  </si>
  <si>
    <t>호표 50</t>
  </si>
  <si>
    <t>5AB0069AE790053F0C4758722A852E</t>
  </si>
  <si>
    <t>0101095AB0069AE790053F0C4758722A852E</t>
  </si>
  <si>
    <t>압출성형시멘트판 철거</t>
  </si>
  <si>
    <t>바닥 35t+몰탈15mm</t>
  </si>
  <si>
    <t>호표 51</t>
  </si>
  <si>
    <t>5AB0069AE790053F0C4758722A8407</t>
  </si>
  <si>
    <t>0101095AB0069AE790053F0C4758722A8407</t>
  </si>
  <si>
    <t>비닐계타일 철거</t>
  </si>
  <si>
    <t>바닥 및 수장 부분</t>
  </si>
  <si>
    <t>호표 52</t>
  </si>
  <si>
    <t>5AB0069AE790053F0C475877ABFA9B</t>
  </si>
  <si>
    <t>0101095AB0069AE790053F0C475877ABFA9B</t>
  </si>
  <si>
    <t>환기덕트타공</t>
  </si>
  <si>
    <t>ST Φ110</t>
  </si>
  <si>
    <t>호표 53</t>
  </si>
  <si>
    <t>5AB0069AE790053F0C475877A71736</t>
  </si>
  <si>
    <t>0101095AB0069AE790053F0C475877A71736</t>
  </si>
  <si>
    <t>스틸도어 철거</t>
  </si>
  <si>
    <t>문짝만</t>
  </si>
  <si>
    <t>호표 54</t>
  </si>
  <si>
    <t>5AB0069AE790053F0C475878B5A74A</t>
  </si>
  <si>
    <t>0101095AB0069AE790053F0C475878B5A74A</t>
  </si>
  <si>
    <t>직부등 철거</t>
  </si>
  <si>
    <t>호표 55</t>
  </si>
  <si>
    <t>5AB0069AE790053F0C475878BCEA1B</t>
  </si>
  <si>
    <t>0101095AB0069AE790053F0C475878BCEA1B</t>
  </si>
  <si>
    <t>가설휀스 철거</t>
  </si>
  <si>
    <t>호표 56</t>
  </si>
  <si>
    <t>5AB0069AE790053F0C47591B442019</t>
  </si>
  <si>
    <t>0101095AB0069AE790053F0C47591B442019</t>
  </si>
  <si>
    <t>010110  골    재    비</t>
  </si>
  <si>
    <t>010110</t>
  </si>
  <si>
    <t>시멘트</t>
  </si>
  <si>
    <t>건재상</t>
  </si>
  <si>
    <t>포</t>
  </si>
  <si>
    <t>5D9F764124F00514A041C13F96D3AFC87B881B</t>
  </si>
  <si>
    <t>0101105D9F764124F00514A041C13F96D3AFC87B881B</t>
  </si>
  <si>
    <t>모래</t>
  </si>
  <si>
    <t>모래, 서울, 자연사, 도착도</t>
  </si>
  <si>
    <t>M3</t>
  </si>
  <si>
    <t>5DBA563D043005DB1549C6AA4AE48314D6D452</t>
  </si>
  <si>
    <t>0101105DBA563D043005DB1549C6AA4AE48314D6D452</t>
  </si>
  <si>
    <t>010111  작 업 부 산 물</t>
  </si>
  <si>
    <t>010111</t>
  </si>
  <si>
    <t>철강설</t>
  </si>
  <si>
    <t>철강설, 고철, 작업설부산물</t>
  </si>
  <si>
    <t>kg</t>
  </si>
  <si>
    <t>수집상차도</t>
  </si>
  <si>
    <t>5DBA563D0C7005370C4C7BD428ADC80908BFFD</t>
  </si>
  <si>
    <t>0101115DBA563D0C7005370C4C7BD428ADC80908BFFD</t>
  </si>
  <si>
    <t>0102  건설폐기물처리비</t>
  </si>
  <si>
    <t>0102</t>
  </si>
  <si>
    <t>6</t>
  </si>
  <si>
    <t>혼합건설폐기물</t>
  </si>
  <si>
    <t>건설폐재류에 가연성 5% 이하 혼합</t>
  </si>
  <si>
    <t>TON</t>
  </si>
  <si>
    <t>5AB10603DC700562014DB31E63AE0D</t>
  </si>
  <si>
    <t>01025AB10603DC700562014DB31E63AE0D</t>
  </si>
  <si>
    <t>그 밖의 건설폐기물에 가연성 5% 이하 혼합</t>
  </si>
  <si>
    <t>5AB10603DC700562014DB318DEDC3E</t>
  </si>
  <si>
    <t>01025AB10603DC700562014DB318DEDC3E</t>
  </si>
  <si>
    <t>건설폐기물 상차비 - 중량 기준</t>
  </si>
  <si>
    <t>중간처리 대상, 24ton 덤프트럭</t>
  </si>
  <si>
    <t>5AB10603DC7005621242F778CD5687</t>
  </si>
  <si>
    <t>01025AB10603DC7005621242F778CD5687</t>
  </si>
  <si>
    <t>건설폐기물 운반비 - 중량 기준</t>
  </si>
  <si>
    <t>중간처리 대상, 24ton 덤프트럭, 30km</t>
  </si>
  <si>
    <t>5AB10603DC7005621242F77AF5C9FC</t>
  </si>
  <si>
    <t>01025AB10603DC7005621242F77AF5C9FC</t>
  </si>
  <si>
    <t>비      고</t>
  </si>
  <si>
    <t>공 사 원 가 계 산 서</t>
  </si>
  <si>
    <t>공사명 : 세종문화회관 오픈스테이지 설치공사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</si>
  <si>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</si>
  <si>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</si>
  <si>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</si>
  <si>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</si>
  <si>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</si>
  <si>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</si>
  <si>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</si>
  <si>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</si>
  <si>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</si>
  <si>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</si>
  <si>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</si>
  <si>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</si>
  <si>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</si>
  <si>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</si>
  <si>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</si>
  <si>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</si>
  <si>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</si>
  <si>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</si>
  <si>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</si>
  <si>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</si>
  <si>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</si>
  <si>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</si>
  <si>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</si>
  <si>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</si>
  <si>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</si>
  <si>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</si>
  <si>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</si>
  <si>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3.7%</t>
  </si>
  <si>
    <t>C5</t>
  </si>
  <si>
    <t>고  용  보  험  료</t>
  </si>
  <si>
    <t>노무비 * 0.87%</t>
  </si>
  <si>
    <t>C6</t>
  </si>
  <si>
    <t>국민  건강  보험료</t>
  </si>
  <si>
    <t>직접노무비 * 3.43%</t>
  </si>
  <si>
    <t>C7</t>
  </si>
  <si>
    <t>국민  연금  보험료</t>
  </si>
  <si>
    <t>직접노무비 * 4.5%</t>
  </si>
  <si>
    <t>CB</t>
  </si>
  <si>
    <t>노인장기요양보험료</t>
  </si>
  <si>
    <t>건강보험료 * 11.52%</t>
  </si>
  <si>
    <t>C8</t>
  </si>
  <si>
    <t>퇴직  공제  부금비</t>
  </si>
  <si>
    <t>직접노무비 * 0%</t>
  </si>
  <si>
    <t>CA</t>
  </si>
  <si>
    <t>산업안전보건관리비</t>
  </si>
  <si>
    <t>(재료비+직노) * 2.93%</t>
  </si>
  <si>
    <t>CH</t>
  </si>
  <si>
    <t>환  경  보  전  비</t>
  </si>
  <si>
    <t>(재료비+직노+기계경비) * 0.3%</t>
  </si>
  <si>
    <t>CG</t>
  </si>
  <si>
    <t>기   타    경   비</t>
  </si>
  <si>
    <t>(재료비+노무비) * 2.9%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</si>
  <si>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</si>
  <si>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</si>
  <si>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</si>
  <si>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</si>
  <si>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</si>
  <si>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</si>
  <si>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</si>
  <si>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</si>
  <si>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</si>
  <si>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</si>
  <si>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</si>
  <si>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10%</t>
  </si>
  <si>
    <t>D4</t>
  </si>
  <si>
    <t>폐기물 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</si>
  <si>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</si>
  <si>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</si>
  <si>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</si>
  <si>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</si>
  <si>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</si>
  <si>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</si>
  <si>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</si>
  <si>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</si>
  <si>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</si>
  <si>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&lt;커튼월 공사&gt;</t>
    <phoneticPr fontId="1" type="noConversion"/>
  </si>
  <si>
    <t>커튼월 /AW01</t>
    <phoneticPr fontId="1" type="noConversion"/>
  </si>
  <si>
    <t>THK24 복층유리</t>
    <phoneticPr fontId="1" type="noConversion"/>
  </si>
  <si>
    <t>디지털 도어락</t>
    <phoneticPr fontId="1" type="noConversion"/>
  </si>
  <si>
    <t>유리코킹</t>
    <phoneticPr fontId="1" type="noConversion"/>
  </si>
  <si>
    <t>시공비</t>
    <phoneticPr fontId="1" type="noConversion"/>
  </si>
  <si>
    <t>SET</t>
    <phoneticPr fontId="1" type="noConversion"/>
  </si>
  <si>
    <t>EA</t>
    <phoneticPr fontId="1" type="noConversion"/>
  </si>
  <si>
    <t>식</t>
    <phoneticPr fontId="1" type="noConversion"/>
  </si>
  <si>
    <t xml:space="preserve">금액 :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</si>
</sst>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#,###"/>
    <numFmt numFmtId="177" formatCode="#,###;\-#,###;#;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4" tint="-0.499984740745262"/>
      <name val="굴림체"/>
      <family val="3"/>
      <charset val="129"/>
    </font>
    <font>
      <sz val="11"/>
      <color theme="4" tint="-0.499984740745262"/>
      <name val="맑은 고딕"/>
      <family val="2"/>
      <charset val="129"/>
      <scheme val="minor"/>
    </font>
    <font>
      <b/>
      <sz val="11"/>
      <color theme="4" tint="-0.499984740745262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1" fontId="9" fillId="0" borderId="1" xfId="1" applyFont="1" applyBorder="1" applyAlignment="1">
      <alignment horizontal="right" vertical="center" wrapText="1"/>
    </xf>
    <xf numFmtId="177" fontId="9" fillId="0" borderId="1" xfId="0" applyNumberFormat="1" applyFont="1" applyBorder="1" applyAlignment="1">
      <alignment vertical="center" wrapText="1"/>
    </xf>
    <xf numFmtId="0" fontId="10" fillId="0" borderId="0" xfId="0" applyFont="1">
      <alignment vertical="center"/>
    </xf>
    <xf numFmtId="0" fontId="9" fillId="0" borderId="1" xfId="0" quotePrefix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6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"/>
  <sheetViews>
    <sheetView tabSelected="1" topLeftCell="B1" workbookViewId="0">
      <selection activeCell="E11" sqref="E11"/>
    </sheetView>
  </sheetViews>
  <sheetFormatPr defaultRowHeight="16.5" x14ac:dyDescent="0.3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57.75" customWidth="1"/>
    <col min="7" max="7" width="30.625" customWidth="1"/>
  </cols>
  <sheetData>
    <row r="1" spans="1:7" ht="24" customHeight="1" x14ac:dyDescent="0.3">
      <c r="B1" s="22" t="s">
        <v>409</v>
      </c>
      <c r="C1" s="22"/>
      <c r="D1" s="22"/>
      <c r="E1" s="22"/>
      <c r="F1" s="22"/>
      <c r="G1" s="22"/>
    </row>
    <row r="2" spans="1:7" ht="21.95" customHeight="1" x14ac:dyDescent="0.3">
      <c r="B2" s="23" t="s">
        <v>410</v>
      </c>
      <c r="C2" s="23"/>
      <c r="D2" s="23"/>
      <c r="E2" s="23"/>
      <c r="F2" s="33" t="s">
        <v>495</v>
      </c>
      <c r="G2" s="33"/>
    </row>
    <row r="3" spans="1:7" ht="21.95" customHeight="1" x14ac:dyDescent="0.3">
      <c r="B3" s="24" t="s">
        <v>411</v>
      </c>
      <c r="C3" s="24"/>
      <c r="D3" s="24"/>
      <c r="E3" s="13" t="s">
        <v>412</v>
      </c>
      <c r="F3" s="13" t="s">
        <v>413</v>
      </c>
      <c r="G3" s="13" t="s">
        <v>408</v>
      </c>
    </row>
    <row r="4" spans="1:7" ht="21.95" customHeight="1" x14ac:dyDescent="0.3">
      <c r="A4" s="1" t="s">
        <v>418</v>
      </c>
      <c r="B4" s="25" t="s">
        <v>414</v>
      </c>
      <c r="C4" s="25" t="s">
        <v>415</v>
      </c>
      <c r="D4" s="14" t="s">
        <v>419</v>
      </c>
      <c r="E4" s="15">
        <f>TRUNC(공종별집계표!F5, 0)</f>
        <v>0</v>
      </c>
      <c r="F4" s="12" t="s">
        <v>52</v>
      </c>
      <c r="G4" s="12" t="s">
        <v>52</v>
      </c>
    </row>
    <row r="5" spans="1:7" ht="21.95" customHeight="1" x14ac:dyDescent="0.3">
      <c r="A5" s="1" t="s">
        <v>420</v>
      </c>
      <c r="B5" s="25"/>
      <c r="C5" s="25"/>
      <c r="D5" s="14" t="s">
        <v>421</v>
      </c>
      <c r="E5" s="15">
        <v>0</v>
      </c>
      <c r="F5" s="12" t="s">
        <v>52</v>
      </c>
      <c r="G5" s="12" t="s">
        <v>52</v>
      </c>
    </row>
    <row r="6" spans="1:7" ht="21.95" customHeight="1" x14ac:dyDescent="0.3">
      <c r="A6" s="1" t="s">
        <v>422</v>
      </c>
      <c r="B6" s="25"/>
      <c r="C6" s="25"/>
      <c r="D6" s="14" t="s">
        <v>423</v>
      </c>
      <c r="E6" s="15">
        <v>0</v>
      </c>
      <c r="F6" s="12" t="s">
        <v>52</v>
      </c>
      <c r="G6" s="12" t="s">
        <v>52</v>
      </c>
    </row>
    <row r="7" spans="1:7" ht="21.95" customHeight="1" x14ac:dyDescent="0.3">
      <c r="A7" s="1" t="s">
        <v>424</v>
      </c>
      <c r="B7" s="25"/>
      <c r="C7" s="25"/>
      <c r="D7" s="14" t="s">
        <v>425</v>
      </c>
      <c r="E7" s="15">
        <f>TRUNC(E4+E5-E6, 0)</f>
        <v>0</v>
      </c>
      <c r="F7" s="12" t="s">
        <v>52</v>
      </c>
      <c r="G7" s="12" t="s">
        <v>52</v>
      </c>
    </row>
    <row r="8" spans="1:7" ht="21.95" customHeight="1" x14ac:dyDescent="0.3">
      <c r="A8" s="1" t="s">
        <v>426</v>
      </c>
      <c r="B8" s="25"/>
      <c r="C8" s="25" t="s">
        <v>416</v>
      </c>
      <c r="D8" s="14" t="s">
        <v>427</v>
      </c>
      <c r="E8" s="15">
        <f>TRUNC(공종별집계표!H5, 0)</f>
        <v>0</v>
      </c>
      <c r="F8" s="12" t="s">
        <v>52</v>
      </c>
      <c r="G8" s="12" t="s">
        <v>52</v>
      </c>
    </row>
    <row r="9" spans="1:7" ht="21.95" customHeight="1" x14ac:dyDescent="0.3">
      <c r="A9" s="1" t="s">
        <v>428</v>
      </c>
      <c r="B9" s="25"/>
      <c r="C9" s="25"/>
      <c r="D9" s="14" t="s">
        <v>429</v>
      </c>
      <c r="E9" s="15">
        <f>TRUNC(E8*0.08, 0)</f>
        <v>0</v>
      </c>
      <c r="F9" s="12" t="s">
        <v>430</v>
      </c>
      <c r="G9" s="12" t="s">
        <v>52</v>
      </c>
    </row>
    <row r="10" spans="1:7" ht="21.95" customHeight="1" x14ac:dyDescent="0.3">
      <c r="A10" s="1" t="s">
        <v>431</v>
      </c>
      <c r="B10" s="25"/>
      <c r="C10" s="25"/>
      <c r="D10" s="14" t="s">
        <v>425</v>
      </c>
      <c r="E10" s="15">
        <f>TRUNC(E8+E9, 0)</f>
        <v>0</v>
      </c>
      <c r="F10" s="12" t="s">
        <v>52</v>
      </c>
      <c r="G10" s="12" t="s">
        <v>52</v>
      </c>
    </row>
    <row r="11" spans="1:7" ht="21.95" customHeight="1" x14ac:dyDescent="0.3">
      <c r="A11" s="1" t="s">
        <v>432</v>
      </c>
      <c r="B11" s="25"/>
      <c r="C11" s="25" t="s">
        <v>417</v>
      </c>
      <c r="D11" s="14" t="s">
        <v>433</v>
      </c>
      <c r="E11" s="15">
        <f>TRUNC(공종별집계표!J5, 0)</f>
        <v>0</v>
      </c>
      <c r="F11" s="12" t="s">
        <v>52</v>
      </c>
      <c r="G11" s="12" t="s">
        <v>52</v>
      </c>
    </row>
    <row r="12" spans="1:7" ht="21.95" customHeight="1" x14ac:dyDescent="0.3">
      <c r="A12" s="1" t="s">
        <v>434</v>
      </c>
      <c r="B12" s="25"/>
      <c r="C12" s="25"/>
      <c r="D12" s="14" t="s">
        <v>435</v>
      </c>
      <c r="E12" s="15">
        <v>0</v>
      </c>
      <c r="F12" s="12" t="s">
        <v>52</v>
      </c>
      <c r="G12" s="12" t="s">
        <v>52</v>
      </c>
    </row>
    <row r="13" spans="1:7" ht="21.95" customHeight="1" x14ac:dyDescent="0.3">
      <c r="A13" s="1" t="s">
        <v>436</v>
      </c>
      <c r="B13" s="25"/>
      <c r="C13" s="25"/>
      <c r="D13" s="14" t="s">
        <v>437</v>
      </c>
      <c r="E13" s="15">
        <f>TRUNC(E10*0.037, 0)</f>
        <v>0</v>
      </c>
      <c r="F13" s="12" t="s">
        <v>438</v>
      </c>
      <c r="G13" s="12" t="s">
        <v>52</v>
      </c>
    </row>
    <row r="14" spans="1:7" ht="21.95" customHeight="1" x14ac:dyDescent="0.3">
      <c r="A14" s="1" t="s">
        <v>439</v>
      </c>
      <c r="B14" s="25"/>
      <c r="C14" s="25"/>
      <c r="D14" s="14" t="s">
        <v>440</v>
      </c>
      <c r="E14" s="15">
        <f>TRUNC(E10*0.0087, 0)</f>
        <v>0</v>
      </c>
      <c r="F14" s="12" t="s">
        <v>441</v>
      </c>
      <c r="G14" s="12" t="s">
        <v>52</v>
      </c>
    </row>
    <row r="15" spans="1:7" ht="21.95" customHeight="1" x14ac:dyDescent="0.3">
      <c r="A15" s="1" t="s">
        <v>442</v>
      </c>
      <c r="B15" s="25"/>
      <c r="C15" s="25"/>
      <c r="D15" s="14" t="s">
        <v>443</v>
      </c>
      <c r="E15" s="15">
        <v>1399969</v>
      </c>
      <c r="F15" s="12" t="s">
        <v>444</v>
      </c>
      <c r="G15" s="12" t="s">
        <v>52</v>
      </c>
    </row>
    <row r="16" spans="1:7" ht="21.95" customHeight="1" x14ac:dyDescent="0.3">
      <c r="A16" s="1" t="s">
        <v>445</v>
      </c>
      <c r="B16" s="25"/>
      <c r="C16" s="25"/>
      <c r="D16" s="14" t="s">
        <v>446</v>
      </c>
      <c r="E16" s="15">
        <v>1836695</v>
      </c>
      <c r="F16" s="12" t="s">
        <v>447</v>
      </c>
      <c r="G16" s="12" t="s">
        <v>52</v>
      </c>
    </row>
    <row r="17" spans="1:7" ht="21.95" customHeight="1" x14ac:dyDescent="0.3">
      <c r="A17" s="1" t="s">
        <v>448</v>
      </c>
      <c r="B17" s="25"/>
      <c r="C17" s="25"/>
      <c r="D17" s="14" t="s">
        <v>449</v>
      </c>
      <c r="E17" s="15">
        <f>TRUNC(E15*0.1152, 0)</f>
        <v>161276</v>
      </c>
      <c r="F17" s="12" t="s">
        <v>450</v>
      </c>
      <c r="G17" s="12" t="s">
        <v>52</v>
      </c>
    </row>
    <row r="18" spans="1:7" ht="21.95" customHeight="1" x14ac:dyDescent="0.3">
      <c r="A18" s="1" t="s">
        <v>451</v>
      </c>
      <c r="B18" s="25"/>
      <c r="C18" s="25"/>
      <c r="D18" s="14" t="s">
        <v>452</v>
      </c>
      <c r="E18" s="15">
        <f>TRUNC(E8*0, 0)</f>
        <v>0</v>
      </c>
      <c r="F18" s="12" t="s">
        <v>453</v>
      </c>
      <c r="G18" s="12" t="s">
        <v>52</v>
      </c>
    </row>
    <row r="19" spans="1:7" ht="21.95" customHeight="1" x14ac:dyDescent="0.3">
      <c r="A19" s="1" t="s">
        <v>454</v>
      </c>
      <c r="B19" s="25"/>
      <c r="C19" s="25"/>
      <c r="D19" s="14" t="s">
        <v>455</v>
      </c>
      <c r="E19" s="15">
        <v>1985999</v>
      </c>
      <c r="F19" s="12" t="s">
        <v>456</v>
      </c>
      <c r="G19" s="12" t="s">
        <v>52</v>
      </c>
    </row>
    <row r="20" spans="1:7" ht="21.95" customHeight="1" x14ac:dyDescent="0.3">
      <c r="A20" s="1" t="s">
        <v>457</v>
      </c>
      <c r="B20" s="25"/>
      <c r="C20" s="25"/>
      <c r="D20" s="14" t="s">
        <v>458</v>
      </c>
      <c r="E20" s="15">
        <f>TRUNC((E7+E8+E11)*0.003, 0)</f>
        <v>0</v>
      </c>
      <c r="F20" s="12" t="s">
        <v>459</v>
      </c>
      <c r="G20" s="12" t="s">
        <v>52</v>
      </c>
    </row>
    <row r="21" spans="1:7" ht="21.95" customHeight="1" x14ac:dyDescent="0.3">
      <c r="A21" s="1" t="s">
        <v>460</v>
      </c>
      <c r="B21" s="25"/>
      <c r="C21" s="25"/>
      <c r="D21" s="14" t="s">
        <v>461</v>
      </c>
      <c r="E21" s="15">
        <f>TRUNC((E7+E10)*0.029, 0)</f>
        <v>0</v>
      </c>
      <c r="F21" s="12" t="s">
        <v>462</v>
      </c>
      <c r="G21" s="12" t="s">
        <v>52</v>
      </c>
    </row>
    <row r="22" spans="1:7" ht="21.95" customHeight="1" x14ac:dyDescent="0.3">
      <c r="A22" s="1" t="s">
        <v>463</v>
      </c>
      <c r="B22" s="25"/>
      <c r="C22" s="25"/>
      <c r="D22" s="14" t="s">
        <v>464</v>
      </c>
      <c r="E22" s="15">
        <f>TRUNC((E7+E8+E11)*0.0007, 0)</f>
        <v>0</v>
      </c>
      <c r="F22" s="12" t="s">
        <v>465</v>
      </c>
      <c r="G22" s="12" t="s">
        <v>52</v>
      </c>
    </row>
    <row r="23" spans="1:7" ht="21.95" customHeight="1" x14ac:dyDescent="0.3">
      <c r="A23" s="1" t="s">
        <v>466</v>
      </c>
      <c r="B23" s="25"/>
      <c r="C23" s="25"/>
      <c r="D23" s="14" t="s">
        <v>425</v>
      </c>
      <c r="E23" s="15">
        <f>TRUNC(E11+E12+E13+E14+E15+E16+E18+E19+E17+E21+E20+E22, 0)</f>
        <v>5383939</v>
      </c>
      <c r="F23" s="12" t="s">
        <v>52</v>
      </c>
      <c r="G23" s="12" t="s">
        <v>52</v>
      </c>
    </row>
    <row r="24" spans="1:7" ht="21.95" customHeight="1" x14ac:dyDescent="0.3">
      <c r="A24" s="1" t="s">
        <v>467</v>
      </c>
      <c r="B24" s="26" t="s">
        <v>468</v>
      </c>
      <c r="C24" s="26"/>
      <c r="D24" s="27"/>
      <c r="E24" s="15">
        <f>TRUNC(E7+E10+E23, 0)</f>
        <v>5383939</v>
      </c>
      <c r="F24" s="12" t="s">
        <v>52</v>
      </c>
      <c r="G24" s="12" t="s">
        <v>52</v>
      </c>
    </row>
    <row r="25" spans="1:7" ht="21.95" customHeight="1" x14ac:dyDescent="0.3">
      <c r="A25" s="1" t="s">
        <v>469</v>
      </c>
      <c r="B25" s="26" t="s">
        <v>470</v>
      </c>
      <c r="C25" s="26"/>
      <c r="D25" s="27"/>
      <c r="E25" s="15"/>
      <c r="F25" s="12" t="s">
        <v>471</v>
      </c>
      <c r="G25" s="12" t="s">
        <v>52</v>
      </c>
    </row>
    <row r="26" spans="1:7" ht="21.95" customHeight="1" x14ac:dyDescent="0.3">
      <c r="A26" s="1" t="s">
        <v>472</v>
      </c>
      <c r="B26" s="26" t="s">
        <v>473</v>
      </c>
      <c r="C26" s="26"/>
      <c r="D26" s="27"/>
      <c r="E26" s="15"/>
      <c r="F26" s="12" t="s">
        <v>474</v>
      </c>
      <c r="G26" s="12" t="s">
        <v>52</v>
      </c>
    </row>
    <row r="27" spans="1:7" ht="21.95" customHeight="1" x14ac:dyDescent="0.3">
      <c r="A27" s="1" t="s">
        <v>475</v>
      </c>
      <c r="B27" s="26" t="s">
        <v>476</v>
      </c>
      <c r="C27" s="26"/>
      <c r="D27" s="27"/>
      <c r="E27" s="15"/>
      <c r="F27" s="12" t="s">
        <v>52</v>
      </c>
      <c r="G27" s="12" t="s">
        <v>52</v>
      </c>
    </row>
    <row r="28" spans="1:7" ht="21.95" customHeight="1" x14ac:dyDescent="0.3">
      <c r="A28" s="1" t="s">
        <v>477</v>
      </c>
      <c r="B28" s="26" t="s">
        <v>478</v>
      </c>
      <c r="C28" s="26"/>
      <c r="D28" s="27"/>
      <c r="E28" s="15"/>
      <c r="F28" s="12" t="s">
        <v>52</v>
      </c>
      <c r="G28" s="12" t="s">
        <v>52</v>
      </c>
    </row>
    <row r="29" spans="1:7" ht="21.95" customHeight="1" x14ac:dyDescent="0.3">
      <c r="A29" s="1" t="s">
        <v>479</v>
      </c>
      <c r="B29" s="26" t="s">
        <v>480</v>
      </c>
      <c r="C29" s="26"/>
      <c r="D29" s="27"/>
      <c r="E29" s="15"/>
      <c r="F29" s="12" t="s">
        <v>481</v>
      </c>
      <c r="G29" s="12" t="s">
        <v>52</v>
      </c>
    </row>
    <row r="30" spans="1:7" ht="21.95" customHeight="1" x14ac:dyDescent="0.3">
      <c r="A30" s="1" t="s">
        <v>482</v>
      </c>
      <c r="B30" s="26" t="s">
        <v>483</v>
      </c>
      <c r="C30" s="26"/>
      <c r="D30" s="27"/>
      <c r="E30" s="15"/>
      <c r="F30" s="12" t="s">
        <v>52</v>
      </c>
      <c r="G30" s="12" t="s">
        <v>52</v>
      </c>
    </row>
    <row r="31" spans="1:7" ht="21.95" customHeight="1" x14ac:dyDescent="0.3">
      <c r="A31" s="1" t="s">
        <v>484</v>
      </c>
      <c r="B31" s="26" t="s">
        <v>485</v>
      </c>
      <c r="C31" s="26"/>
      <c r="D31" s="27"/>
      <c r="E31" s="15"/>
      <c r="F31" s="12" t="s">
        <v>52</v>
      </c>
      <c r="G31" s="12" t="s">
        <v>52</v>
      </c>
    </row>
  </sheetData>
  <mergeCells count="16">
    <mergeCell ref="B30:D30"/>
    <mergeCell ref="B31:D31"/>
    <mergeCell ref="B24:D24"/>
    <mergeCell ref="B25:D25"/>
    <mergeCell ref="B26:D26"/>
    <mergeCell ref="B27:D27"/>
    <mergeCell ref="B28:D28"/>
    <mergeCell ref="B29:D29"/>
    <mergeCell ref="B1:G1"/>
    <mergeCell ref="B2:E2"/>
    <mergeCell ref="F2:G2"/>
    <mergeCell ref="B3:D3"/>
    <mergeCell ref="B4:B23"/>
    <mergeCell ref="C4:C7"/>
    <mergeCell ref="C8:C10"/>
    <mergeCell ref="C11:C23"/>
  </mergeCells>
  <phoneticPr fontId="1" type="noConversion"/>
  <pageMargins left="0.98425196850393704" right="0.39370078740157483" top="0.62992125984251968" bottom="0.19685039370078741" header="0" footer="0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zoomScale="55" zoomScaleNormal="55" workbookViewId="0">
      <selection activeCell="E12" sqref="E12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0" width="14.75" customWidth="1"/>
    <col min="11" max="12" width="15.1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20" ht="30" customHeight="1" x14ac:dyDescent="0.3">
      <c r="A2" s="29" t="s">
        <v>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20" ht="30" customHeight="1" x14ac:dyDescent="0.3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32" t="s">
        <v>13</v>
      </c>
      <c r="O3" s="32" t="s">
        <v>14</v>
      </c>
      <c r="P3" s="32" t="s">
        <v>15</v>
      </c>
      <c r="Q3" s="32" t="s">
        <v>16</v>
      </c>
      <c r="R3" s="32" t="s">
        <v>17</v>
      </c>
      <c r="S3" s="32" t="s">
        <v>18</v>
      </c>
      <c r="T3" s="32" t="s">
        <v>19</v>
      </c>
    </row>
    <row r="4" spans="1:20" ht="30" customHeight="1" x14ac:dyDescent="0.3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32"/>
      <c r="O4" s="32"/>
      <c r="P4" s="32"/>
      <c r="Q4" s="32"/>
      <c r="R4" s="32"/>
      <c r="S4" s="32"/>
      <c r="T4" s="32"/>
    </row>
    <row r="5" spans="1:20" ht="30" customHeight="1" x14ac:dyDescent="0.3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 t="shared" ref="F5:F18" si="0">E5*D5</f>
        <v>0</v>
      </c>
      <c r="G5" s="10">
        <f>H6</f>
        <v>0</v>
      </c>
      <c r="H5" s="10">
        <f t="shared" ref="H5:H18" si="1">G5*D5</f>
        <v>0</v>
      </c>
      <c r="I5" s="10">
        <f>J6</f>
        <v>0</v>
      </c>
      <c r="J5" s="10">
        <f t="shared" ref="J5:J18" si="2">I5*D5</f>
        <v>0</v>
      </c>
      <c r="K5" s="10">
        <f t="shared" ref="K5:K18" si="3">E5+G5+I5</f>
        <v>0</v>
      </c>
      <c r="L5" s="10">
        <f t="shared" ref="L5:L18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 x14ac:dyDescent="0.3">
      <c r="A6" s="8" t="s">
        <v>54</v>
      </c>
      <c r="B6" s="8" t="s">
        <v>52</v>
      </c>
      <c r="C6" s="8" t="s">
        <v>52</v>
      </c>
      <c r="D6" s="9">
        <v>1</v>
      </c>
      <c r="E6" s="10">
        <f>F7+F8+F9+F10+F11+F12+F13+F14+F15+F16+F17</f>
        <v>0</v>
      </c>
      <c r="F6" s="10">
        <f t="shared" si="0"/>
        <v>0</v>
      </c>
      <c r="G6" s="10">
        <f>H7+H8+H9+H10+H11+H12+H13+H14+H15+H16+H17</f>
        <v>0</v>
      </c>
      <c r="H6" s="10">
        <f t="shared" si="1"/>
        <v>0</v>
      </c>
      <c r="I6" s="10">
        <f>J7+J8+J9+J10+J11+J12+J13+J14+J15+J16+J17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 x14ac:dyDescent="0.3">
      <c r="A7" s="8" t="s">
        <v>56</v>
      </c>
      <c r="B7" s="8" t="s">
        <v>52</v>
      </c>
      <c r="C7" s="8" t="s">
        <v>52</v>
      </c>
      <c r="D7" s="9">
        <v>1</v>
      </c>
      <c r="E7" s="10">
        <f>공종별내역서!F29</f>
        <v>0</v>
      </c>
      <c r="F7" s="10">
        <f t="shared" si="0"/>
        <v>0</v>
      </c>
      <c r="G7" s="10">
        <f>공종별내역서!H29</f>
        <v>0</v>
      </c>
      <c r="H7" s="10">
        <f t="shared" si="1"/>
        <v>0</v>
      </c>
      <c r="I7" s="10">
        <f>공종별내역서!J29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 x14ac:dyDescent="0.3">
      <c r="A8" s="8" t="s">
        <v>87</v>
      </c>
      <c r="B8" s="8" t="s">
        <v>52</v>
      </c>
      <c r="C8" s="8" t="s">
        <v>52</v>
      </c>
      <c r="D8" s="9">
        <v>1</v>
      </c>
      <c r="E8" s="10">
        <f>공종별내역서!F55</f>
        <v>0</v>
      </c>
      <c r="F8" s="10">
        <f t="shared" si="0"/>
        <v>0</v>
      </c>
      <c r="G8" s="10">
        <f>공종별내역서!H55</f>
        <v>0</v>
      </c>
      <c r="H8" s="10">
        <f t="shared" si="1"/>
        <v>0</v>
      </c>
      <c r="I8" s="10">
        <f>공종별내역서!J55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88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 x14ac:dyDescent="0.3">
      <c r="A9" s="8" t="s">
        <v>94</v>
      </c>
      <c r="B9" s="8" t="s">
        <v>52</v>
      </c>
      <c r="C9" s="8" t="s">
        <v>52</v>
      </c>
      <c r="D9" s="9">
        <v>1</v>
      </c>
      <c r="E9" s="10">
        <f>공종별내역서!F81</f>
        <v>0</v>
      </c>
      <c r="F9" s="10">
        <f t="shared" si="0"/>
        <v>0</v>
      </c>
      <c r="G9" s="10">
        <f>공종별내역서!H81</f>
        <v>0</v>
      </c>
      <c r="H9" s="10">
        <f t="shared" si="1"/>
        <v>0</v>
      </c>
      <c r="I9" s="10">
        <f>공종별내역서!J81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95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 x14ac:dyDescent="0.3">
      <c r="A10" s="8" t="s">
        <v>158</v>
      </c>
      <c r="B10" s="8" t="s">
        <v>52</v>
      </c>
      <c r="C10" s="8" t="s">
        <v>52</v>
      </c>
      <c r="D10" s="9">
        <v>1</v>
      </c>
      <c r="E10" s="10">
        <f>공종별내역서!F107</f>
        <v>0</v>
      </c>
      <c r="F10" s="10">
        <f t="shared" si="0"/>
        <v>0</v>
      </c>
      <c r="G10" s="10">
        <f>공종별내역서!H107</f>
        <v>0</v>
      </c>
      <c r="H10" s="10">
        <f t="shared" si="1"/>
        <v>0</v>
      </c>
      <c r="I10" s="10">
        <f>공종별내역서!J107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159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 x14ac:dyDescent="0.3">
      <c r="A11" s="8" t="s">
        <v>165</v>
      </c>
      <c r="B11" s="8" t="s">
        <v>52</v>
      </c>
      <c r="C11" s="8" t="s">
        <v>52</v>
      </c>
      <c r="D11" s="9">
        <v>1</v>
      </c>
      <c r="E11" s="10">
        <f>공종별내역서!F133</f>
        <v>0</v>
      </c>
      <c r="F11" s="10">
        <f t="shared" si="0"/>
        <v>0</v>
      </c>
      <c r="G11" s="10">
        <f>공종별내역서!H133</f>
        <v>0</v>
      </c>
      <c r="H11" s="10">
        <f t="shared" si="1"/>
        <v>0</v>
      </c>
      <c r="I11" s="10">
        <f>공종별내역서!J133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166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 x14ac:dyDescent="0.3">
      <c r="A12" s="8" t="s">
        <v>239</v>
      </c>
      <c r="B12" s="8" t="s">
        <v>52</v>
      </c>
      <c r="C12" s="8" t="s">
        <v>52</v>
      </c>
      <c r="D12" s="9">
        <v>1</v>
      </c>
      <c r="E12" s="10">
        <f>공종별내역서!F159</f>
        <v>0</v>
      </c>
      <c r="F12" s="10">
        <f t="shared" si="0"/>
        <v>0</v>
      </c>
      <c r="G12" s="10">
        <f>공종별내역서!H159</f>
        <v>0</v>
      </c>
      <c r="H12" s="10">
        <f t="shared" si="1"/>
        <v>0</v>
      </c>
      <c r="I12" s="10">
        <f>공종별내역서!J159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240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 x14ac:dyDescent="0.3">
      <c r="A13" s="8" t="s">
        <v>246</v>
      </c>
      <c r="B13" s="8" t="s">
        <v>52</v>
      </c>
      <c r="C13" s="8" t="s">
        <v>52</v>
      </c>
      <c r="D13" s="9">
        <v>1</v>
      </c>
      <c r="E13" s="10">
        <f>공종별내역서!F185</f>
        <v>0</v>
      </c>
      <c r="F13" s="10">
        <f t="shared" si="0"/>
        <v>0</v>
      </c>
      <c r="G13" s="10">
        <f>공종별내역서!H185</f>
        <v>0</v>
      </c>
      <c r="H13" s="10">
        <f t="shared" si="1"/>
        <v>0</v>
      </c>
      <c r="I13" s="10">
        <f>공종별내역서!J185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247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 x14ac:dyDescent="0.3">
      <c r="A14" s="8" t="s">
        <v>293</v>
      </c>
      <c r="B14" s="8" t="s">
        <v>52</v>
      </c>
      <c r="C14" s="8" t="s">
        <v>52</v>
      </c>
      <c r="D14" s="9">
        <v>1</v>
      </c>
      <c r="E14" s="10">
        <f>공종별내역서!F211</f>
        <v>0</v>
      </c>
      <c r="F14" s="10">
        <f t="shared" si="0"/>
        <v>0</v>
      </c>
      <c r="G14" s="10">
        <f>공종별내역서!H211</f>
        <v>0</v>
      </c>
      <c r="H14" s="10">
        <f t="shared" si="1"/>
        <v>0</v>
      </c>
      <c r="I14" s="10">
        <f>공종별내역서!J211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294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 x14ac:dyDescent="0.3">
      <c r="A15" s="8" t="s">
        <v>324</v>
      </c>
      <c r="B15" s="8" t="s">
        <v>52</v>
      </c>
      <c r="C15" s="8" t="s">
        <v>52</v>
      </c>
      <c r="D15" s="9">
        <v>1</v>
      </c>
      <c r="E15" s="10">
        <f>공종별내역서!F237</f>
        <v>0</v>
      </c>
      <c r="F15" s="10">
        <f t="shared" si="0"/>
        <v>0</v>
      </c>
      <c r="G15" s="10">
        <f>공종별내역서!H237</f>
        <v>0</v>
      </c>
      <c r="H15" s="10">
        <f t="shared" si="1"/>
        <v>0</v>
      </c>
      <c r="I15" s="10">
        <f>공종별내역서!J237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325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 x14ac:dyDescent="0.3">
      <c r="A16" s="8" t="s">
        <v>369</v>
      </c>
      <c r="B16" s="8" t="s">
        <v>52</v>
      </c>
      <c r="C16" s="8" t="s">
        <v>52</v>
      </c>
      <c r="D16" s="9">
        <v>1</v>
      </c>
      <c r="E16" s="10">
        <f>공종별내역서!F263</f>
        <v>0</v>
      </c>
      <c r="F16" s="10">
        <f t="shared" si="0"/>
        <v>0</v>
      </c>
      <c r="G16" s="10">
        <f>공종별내역서!H263</f>
        <v>0</v>
      </c>
      <c r="H16" s="10">
        <f t="shared" si="1"/>
        <v>0</v>
      </c>
      <c r="I16" s="10">
        <f>공종별내역서!J263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370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 x14ac:dyDescent="0.3">
      <c r="A17" s="8" t="s">
        <v>381</v>
      </c>
      <c r="B17" s="8" t="s">
        <v>52</v>
      </c>
      <c r="C17" s="8" t="s">
        <v>52</v>
      </c>
      <c r="D17" s="9">
        <v>1</v>
      </c>
      <c r="E17" s="10">
        <f>공종별내역서!F289</f>
        <v>0</v>
      </c>
      <c r="F17" s="10">
        <f t="shared" si="0"/>
        <v>0</v>
      </c>
      <c r="G17" s="10">
        <f>공종별내역서!H289</f>
        <v>0</v>
      </c>
      <c r="H17" s="10">
        <f t="shared" si="1"/>
        <v>0</v>
      </c>
      <c r="I17" s="10">
        <f>공종별내역서!J289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382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 x14ac:dyDescent="0.3">
      <c r="A18" s="8" t="s">
        <v>389</v>
      </c>
      <c r="B18" s="8" t="s">
        <v>52</v>
      </c>
      <c r="C18" s="8" t="s">
        <v>52</v>
      </c>
      <c r="D18" s="9">
        <v>1</v>
      </c>
      <c r="E18" s="10">
        <f>공종별내역서!F315</f>
        <v>0</v>
      </c>
      <c r="F18" s="10">
        <f t="shared" si="0"/>
        <v>0</v>
      </c>
      <c r="G18" s="10">
        <f>공종별내역서!H315</f>
        <v>0</v>
      </c>
      <c r="H18" s="10">
        <f t="shared" si="1"/>
        <v>0</v>
      </c>
      <c r="I18" s="10">
        <f>공종별내역서!J315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390</v>
      </c>
      <c r="O18" s="2" t="s">
        <v>52</v>
      </c>
      <c r="P18" s="2" t="s">
        <v>52</v>
      </c>
      <c r="Q18" s="2" t="s">
        <v>391</v>
      </c>
      <c r="R18" s="3">
        <v>2</v>
      </c>
      <c r="S18" s="2" t="s">
        <v>52</v>
      </c>
      <c r="T18" s="6">
        <f>L18*1</f>
        <v>0</v>
      </c>
    </row>
    <row r="19" spans="1:20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 x14ac:dyDescent="0.3">
      <c r="A29" s="8" t="s">
        <v>85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1" type="noConversion"/>
  <pageMargins left="0.98425196850393704" right="0.39370078740157483" top="0.59055118110236227" bottom="0.19685039370078741" header="0" footer="0"/>
  <pageSetup paperSize="9" scale="6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15"/>
  <sheetViews>
    <sheetView zoomScale="85" zoomScaleNormal="85" workbookViewId="0">
      <selection activeCell="E135" sqref="E135"/>
    </sheetView>
  </sheetViews>
  <sheetFormatPr defaultRowHeight="16.5" x14ac:dyDescent="0.3"/>
  <cols>
    <col min="1" max="2" width="30.625" customWidth="1"/>
    <col min="3" max="3" width="4.625" customWidth="1"/>
    <col min="4" max="4" width="9.375" customWidth="1"/>
    <col min="5" max="10" width="14.125" customWidth="1"/>
    <col min="11" max="12" width="14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9" t="s">
        <v>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48" ht="30" customHeight="1" x14ac:dyDescent="0.3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32" t="s">
        <v>20</v>
      </c>
      <c r="O2" s="32" t="s">
        <v>14</v>
      </c>
      <c r="P2" s="32" t="s">
        <v>21</v>
      </c>
      <c r="Q2" s="32" t="s">
        <v>13</v>
      </c>
      <c r="R2" s="32" t="s">
        <v>22</v>
      </c>
      <c r="S2" s="32" t="s">
        <v>23</v>
      </c>
      <c r="T2" s="32" t="s">
        <v>24</v>
      </c>
      <c r="U2" s="32" t="s">
        <v>25</v>
      </c>
      <c r="V2" s="32" t="s">
        <v>26</v>
      </c>
      <c r="W2" s="32" t="s">
        <v>27</v>
      </c>
      <c r="X2" s="32" t="s">
        <v>28</v>
      </c>
      <c r="Y2" s="32" t="s">
        <v>29</v>
      </c>
      <c r="Z2" s="32" t="s">
        <v>30</v>
      </c>
      <c r="AA2" s="32" t="s">
        <v>31</v>
      </c>
      <c r="AB2" s="32" t="s">
        <v>32</v>
      </c>
      <c r="AC2" s="32" t="s">
        <v>33</v>
      </c>
      <c r="AD2" s="32" t="s">
        <v>34</v>
      </c>
      <c r="AE2" s="32" t="s">
        <v>35</v>
      </c>
      <c r="AF2" s="32" t="s">
        <v>36</v>
      </c>
      <c r="AG2" s="32" t="s">
        <v>37</v>
      </c>
      <c r="AH2" s="32" t="s">
        <v>38</v>
      </c>
      <c r="AI2" s="32" t="s">
        <v>39</v>
      </c>
      <c r="AJ2" s="32" t="s">
        <v>40</v>
      </c>
      <c r="AK2" s="32" t="s">
        <v>41</v>
      </c>
      <c r="AL2" s="32" t="s">
        <v>42</v>
      </c>
      <c r="AM2" s="32" t="s">
        <v>43</v>
      </c>
      <c r="AN2" s="32" t="s">
        <v>44</v>
      </c>
      <c r="AO2" s="32" t="s">
        <v>45</v>
      </c>
      <c r="AP2" s="32" t="s">
        <v>46</v>
      </c>
      <c r="AQ2" s="32" t="s">
        <v>47</v>
      </c>
      <c r="AR2" s="32" t="s">
        <v>48</v>
      </c>
      <c r="AS2" s="32" t="s">
        <v>16</v>
      </c>
      <c r="AT2" s="32" t="s">
        <v>17</v>
      </c>
      <c r="AU2" s="32" t="s">
        <v>49</v>
      </c>
      <c r="AV2" s="32" t="s">
        <v>50</v>
      </c>
    </row>
    <row r="3" spans="1:48" ht="30" customHeight="1" x14ac:dyDescent="0.3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</row>
    <row r="4" spans="1:48" ht="30" customHeight="1" x14ac:dyDescent="0.3">
      <c r="A4" s="8" t="s">
        <v>56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 x14ac:dyDescent="0.3">
      <c r="A5" s="8" t="s">
        <v>58</v>
      </c>
      <c r="B5" s="8" t="s">
        <v>59</v>
      </c>
      <c r="C5" s="8" t="s">
        <v>60</v>
      </c>
      <c r="D5" s="9">
        <v>2</v>
      </c>
      <c r="E5" s="11"/>
      <c r="F5" s="11">
        <f>TRUNC(E5*D5, 0)</f>
        <v>0</v>
      </c>
      <c r="G5" s="11"/>
      <c r="H5" s="11">
        <f>TRUNC(G5*D5, 0)</f>
        <v>0</v>
      </c>
      <c r="I5" s="11"/>
      <c r="J5" s="11">
        <f>TRUNC(I5*D5, 0)</f>
        <v>0</v>
      </c>
      <c r="K5" s="11">
        <f t="shared" ref="K5:L9" si="0">TRUNC(E5+G5+I5, 0)</f>
        <v>0</v>
      </c>
      <c r="L5" s="11">
        <f t="shared" si="0"/>
        <v>0</v>
      </c>
      <c r="M5" s="8" t="s">
        <v>61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64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4</v>
      </c>
    </row>
    <row r="6" spans="1:48" ht="30" customHeight="1" x14ac:dyDescent="0.3">
      <c r="A6" s="8" t="s">
        <v>66</v>
      </c>
      <c r="B6" s="8" t="s">
        <v>67</v>
      </c>
      <c r="C6" s="8" t="s">
        <v>68</v>
      </c>
      <c r="D6" s="9">
        <v>173</v>
      </c>
      <c r="E6" s="11"/>
      <c r="F6" s="11">
        <f>TRUNC(E6*D6, 0)</f>
        <v>0</v>
      </c>
      <c r="G6" s="11"/>
      <c r="H6" s="11">
        <f>TRUNC(G6*D6, 0)</f>
        <v>0</v>
      </c>
      <c r="I6" s="11"/>
      <c r="J6" s="11">
        <f>TRUNC(I6*D6, 0)</f>
        <v>0</v>
      </c>
      <c r="K6" s="11">
        <f t="shared" si="0"/>
        <v>0</v>
      </c>
      <c r="L6" s="11">
        <f t="shared" si="0"/>
        <v>0</v>
      </c>
      <c r="M6" s="8" t="s">
        <v>69</v>
      </c>
      <c r="N6" s="2" t="s">
        <v>70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64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71</v>
      </c>
      <c r="AV6" s="3">
        <v>5</v>
      </c>
    </row>
    <row r="7" spans="1:48" ht="30" customHeight="1" x14ac:dyDescent="0.3">
      <c r="A7" s="8" t="s">
        <v>72</v>
      </c>
      <c r="B7" s="8" t="s">
        <v>52</v>
      </c>
      <c r="C7" s="8" t="s">
        <v>68</v>
      </c>
      <c r="D7" s="9">
        <v>173</v>
      </c>
      <c r="E7" s="11"/>
      <c r="F7" s="11">
        <f>TRUNC(E7*D7, 0)</f>
        <v>0</v>
      </c>
      <c r="G7" s="11"/>
      <c r="H7" s="11">
        <f>TRUNC(G7*D7, 0)</f>
        <v>0</v>
      </c>
      <c r="I7" s="11"/>
      <c r="J7" s="11">
        <f>TRUNC(I7*D7, 0)</f>
        <v>0</v>
      </c>
      <c r="K7" s="11">
        <f t="shared" si="0"/>
        <v>0</v>
      </c>
      <c r="L7" s="11">
        <f t="shared" si="0"/>
        <v>0</v>
      </c>
      <c r="M7" s="8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64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7</v>
      </c>
    </row>
    <row r="8" spans="1:48" ht="30" customHeight="1" x14ac:dyDescent="0.3">
      <c r="A8" s="8" t="s">
        <v>76</v>
      </c>
      <c r="B8" s="8" t="s">
        <v>77</v>
      </c>
      <c r="C8" s="8" t="s">
        <v>68</v>
      </c>
      <c r="D8" s="9">
        <v>18</v>
      </c>
      <c r="E8" s="11"/>
      <c r="F8" s="11">
        <f>TRUNC(E8*D8, 0)</f>
        <v>0</v>
      </c>
      <c r="G8" s="11"/>
      <c r="H8" s="11">
        <f>TRUNC(G8*D8, 0)</f>
        <v>0</v>
      </c>
      <c r="I8" s="11"/>
      <c r="J8" s="11">
        <f>TRUNC(I8*D8, 0)</f>
        <v>0</v>
      </c>
      <c r="K8" s="11">
        <f t="shared" si="0"/>
        <v>0</v>
      </c>
      <c r="L8" s="11">
        <f t="shared" si="0"/>
        <v>0</v>
      </c>
      <c r="M8" s="8" t="s">
        <v>78</v>
      </c>
      <c r="N8" s="2" t="s">
        <v>79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64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80</v>
      </c>
      <c r="AV8" s="3">
        <v>8</v>
      </c>
    </row>
    <row r="9" spans="1:48" ht="30" customHeight="1" x14ac:dyDescent="0.3">
      <c r="A9" s="8" t="s">
        <v>81</v>
      </c>
      <c r="B9" s="8" t="s">
        <v>77</v>
      </c>
      <c r="C9" s="8" t="s">
        <v>68</v>
      </c>
      <c r="D9" s="9">
        <v>155</v>
      </c>
      <c r="E9" s="11"/>
      <c r="F9" s="11">
        <f>TRUNC(E9*D9, 0)</f>
        <v>0</v>
      </c>
      <c r="G9" s="11"/>
      <c r="H9" s="11">
        <f>TRUNC(G9*D9, 0)</f>
        <v>0</v>
      </c>
      <c r="I9" s="11"/>
      <c r="J9" s="11">
        <f>TRUNC(I9*D9, 0)</f>
        <v>0</v>
      </c>
      <c r="K9" s="11">
        <f t="shared" si="0"/>
        <v>0</v>
      </c>
      <c r="L9" s="11">
        <f t="shared" si="0"/>
        <v>0</v>
      </c>
      <c r="M9" s="8" t="s">
        <v>82</v>
      </c>
      <c r="N9" s="2" t="s">
        <v>83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64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84</v>
      </c>
      <c r="AV9" s="3">
        <v>9</v>
      </c>
    </row>
    <row r="10" spans="1:48" ht="30" customHeight="1" x14ac:dyDescent="0.3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 x14ac:dyDescent="0.3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 x14ac:dyDescent="0.3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 x14ac:dyDescent="0.3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 x14ac:dyDescent="0.3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 x14ac:dyDescent="0.3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 x14ac:dyDescent="0.3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 x14ac:dyDescent="0.3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 x14ac:dyDescent="0.3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 x14ac:dyDescent="0.3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 x14ac:dyDescent="0.3">
      <c r="A29" s="8" t="s">
        <v>85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86</v>
      </c>
    </row>
    <row r="30" spans="1:48" ht="30" customHeight="1" x14ac:dyDescent="0.3">
      <c r="A30" s="8" t="s">
        <v>87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88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 x14ac:dyDescent="0.3">
      <c r="A31" s="8" t="s">
        <v>89</v>
      </c>
      <c r="B31" s="8" t="s">
        <v>90</v>
      </c>
      <c r="C31" s="8" t="s">
        <v>68</v>
      </c>
      <c r="D31" s="9">
        <v>18</v>
      </c>
      <c r="E31" s="11"/>
      <c r="F31" s="11">
        <f>TRUNC(E31*D31, 0)</f>
        <v>0</v>
      </c>
      <c r="G31" s="11"/>
      <c r="H31" s="11">
        <f>TRUNC(G31*D31, 0)</f>
        <v>0</v>
      </c>
      <c r="I31" s="11"/>
      <c r="J31" s="11">
        <f>TRUNC(I31*D31, 0)</f>
        <v>0</v>
      </c>
      <c r="K31" s="11">
        <f>TRUNC(E31+G31+I31, 0)</f>
        <v>0</v>
      </c>
      <c r="L31" s="11">
        <f>TRUNC(F31+H31+J31, 0)</f>
        <v>0</v>
      </c>
      <c r="M31" s="8" t="s">
        <v>91</v>
      </c>
      <c r="N31" s="2" t="s">
        <v>92</v>
      </c>
      <c r="O31" s="2" t="s">
        <v>52</v>
      </c>
      <c r="P31" s="2" t="s">
        <v>52</v>
      </c>
      <c r="Q31" s="2" t="s">
        <v>88</v>
      </c>
      <c r="R31" s="2" t="s">
        <v>63</v>
      </c>
      <c r="S31" s="2" t="s">
        <v>64</v>
      </c>
      <c r="T31" s="2" t="s">
        <v>64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93</v>
      </c>
      <c r="AV31" s="3">
        <v>11</v>
      </c>
    </row>
    <row r="32" spans="1:48" ht="30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</row>
    <row r="33" spans="1:13" ht="30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</row>
    <row r="34" spans="1:13" ht="30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</row>
    <row r="35" spans="1:13" ht="30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13" ht="30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13" ht="30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13" ht="30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13" ht="30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13" ht="30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13" ht="30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13" ht="30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13" ht="30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13" ht="30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13" ht="30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13" ht="30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13" ht="30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 x14ac:dyDescent="0.3">
      <c r="A55" s="8" t="s">
        <v>85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86</v>
      </c>
    </row>
    <row r="56" spans="1:48" ht="30" customHeight="1" x14ac:dyDescent="0.3">
      <c r="A56" s="8" t="s">
        <v>94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 x14ac:dyDescent="0.3">
      <c r="A57" s="8" t="s">
        <v>96</v>
      </c>
      <c r="B57" s="8" t="s">
        <v>97</v>
      </c>
      <c r="C57" s="8" t="s">
        <v>68</v>
      </c>
      <c r="D57" s="9">
        <v>144</v>
      </c>
      <c r="E57" s="11"/>
      <c r="F57" s="11">
        <f t="shared" ref="F57:F68" si="1">TRUNC(E57*D57, 0)</f>
        <v>0</v>
      </c>
      <c r="G57" s="11"/>
      <c r="H57" s="11">
        <f t="shared" ref="H57:H68" si="2">TRUNC(G57*D57, 0)</f>
        <v>0</v>
      </c>
      <c r="I57" s="11"/>
      <c r="J57" s="11">
        <f t="shared" ref="J57:J68" si="3">TRUNC(I57*D57, 0)</f>
        <v>0</v>
      </c>
      <c r="K57" s="11">
        <f t="shared" ref="K57:K68" si="4">TRUNC(E57+G57+I57, 0)</f>
        <v>0</v>
      </c>
      <c r="L57" s="11">
        <f t="shared" ref="L57:L68" si="5">TRUNC(F57+H57+J57, 0)</f>
        <v>0</v>
      </c>
      <c r="M57" s="8" t="s">
        <v>98</v>
      </c>
      <c r="N57" s="2" t="s">
        <v>99</v>
      </c>
      <c r="O57" s="2" t="s">
        <v>52</v>
      </c>
      <c r="P57" s="2" t="s">
        <v>52</v>
      </c>
      <c r="Q57" s="2" t="s">
        <v>95</v>
      </c>
      <c r="R57" s="2" t="s">
        <v>63</v>
      </c>
      <c r="S57" s="2" t="s">
        <v>64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100</v>
      </c>
      <c r="AV57" s="3">
        <v>13</v>
      </c>
    </row>
    <row r="58" spans="1:48" ht="30" customHeight="1" x14ac:dyDescent="0.3">
      <c r="A58" s="8" t="s">
        <v>101</v>
      </c>
      <c r="B58" s="8" t="s">
        <v>102</v>
      </c>
      <c r="C58" s="8" t="s">
        <v>68</v>
      </c>
      <c r="D58" s="9">
        <v>11</v>
      </c>
      <c r="E58" s="11"/>
      <c r="F58" s="11">
        <f t="shared" si="1"/>
        <v>0</v>
      </c>
      <c r="G58" s="11"/>
      <c r="H58" s="11">
        <f t="shared" si="2"/>
        <v>0</v>
      </c>
      <c r="I58" s="11"/>
      <c r="J58" s="11">
        <f t="shared" si="3"/>
        <v>0</v>
      </c>
      <c r="K58" s="11">
        <f t="shared" si="4"/>
        <v>0</v>
      </c>
      <c r="L58" s="11">
        <f t="shared" si="5"/>
        <v>0</v>
      </c>
      <c r="M58" s="8" t="s">
        <v>103</v>
      </c>
      <c r="N58" s="2" t="s">
        <v>104</v>
      </c>
      <c r="O58" s="2" t="s">
        <v>52</v>
      </c>
      <c r="P58" s="2" t="s">
        <v>52</v>
      </c>
      <c r="Q58" s="2" t="s">
        <v>95</v>
      </c>
      <c r="R58" s="2" t="s">
        <v>63</v>
      </c>
      <c r="S58" s="2" t="s">
        <v>64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105</v>
      </c>
      <c r="AV58" s="3">
        <v>14</v>
      </c>
    </row>
    <row r="59" spans="1:48" ht="30" customHeight="1" x14ac:dyDescent="0.3">
      <c r="A59" s="8" t="s">
        <v>106</v>
      </c>
      <c r="B59" s="8" t="s">
        <v>107</v>
      </c>
      <c r="C59" s="8" t="s">
        <v>108</v>
      </c>
      <c r="D59" s="9">
        <v>41</v>
      </c>
      <c r="E59" s="11"/>
      <c r="F59" s="11">
        <f t="shared" si="1"/>
        <v>0</v>
      </c>
      <c r="G59" s="11"/>
      <c r="H59" s="11">
        <f t="shared" si="2"/>
        <v>0</v>
      </c>
      <c r="I59" s="11"/>
      <c r="J59" s="11">
        <f t="shared" si="3"/>
        <v>0</v>
      </c>
      <c r="K59" s="11">
        <f t="shared" si="4"/>
        <v>0</v>
      </c>
      <c r="L59" s="11">
        <f t="shared" si="5"/>
        <v>0</v>
      </c>
      <c r="M59" s="8" t="s">
        <v>109</v>
      </c>
      <c r="N59" s="2" t="s">
        <v>110</v>
      </c>
      <c r="O59" s="2" t="s">
        <v>52</v>
      </c>
      <c r="P59" s="2" t="s">
        <v>52</v>
      </c>
      <c r="Q59" s="2" t="s">
        <v>95</v>
      </c>
      <c r="R59" s="2" t="s">
        <v>63</v>
      </c>
      <c r="S59" s="2" t="s">
        <v>64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111</v>
      </c>
      <c r="AV59" s="3">
        <v>15</v>
      </c>
    </row>
    <row r="60" spans="1:48" ht="30" customHeight="1" x14ac:dyDescent="0.3">
      <c r="A60" s="8" t="s">
        <v>112</v>
      </c>
      <c r="B60" s="8" t="s">
        <v>113</v>
      </c>
      <c r="C60" s="8" t="s">
        <v>68</v>
      </c>
      <c r="D60" s="9">
        <v>71</v>
      </c>
      <c r="E60" s="11"/>
      <c r="F60" s="11">
        <f t="shared" si="1"/>
        <v>0</v>
      </c>
      <c r="G60" s="11"/>
      <c r="H60" s="11">
        <f t="shared" si="2"/>
        <v>0</v>
      </c>
      <c r="I60" s="11"/>
      <c r="J60" s="11">
        <f t="shared" si="3"/>
        <v>0</v>
      </c>
      <c r="K60" s="11">
        <f t="shared" si="4"/>
        <v>0</v>
      </c>
      <c r="L60" s="11">
        <f t="shared" si="5"/>
        <v>0</v>
      </c>
      <c r="M60" s="8" t="s">
        <v>114</v>
      </c>
      <c r="N60" s="2" t="s">
        <v>115</v>
      </c>
      <c r="O60" s="2" t="s">
        <v>52</v>
      </c>
      <c r="P60" s="2" t="s">
        <v>52</v>
      </c>
      <c r="Q60" s="2" t="s">
        <v>95</v>
      </c>
      <c r="R60" s="2" t="s">
        <v>63</v>
      </c>
      <c r="S60" s="2" t="s">
        <v>64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116</v>
      </c>
      <c r="AV60" s="3">
        <v>16</v>
      </c>
    </row>
    <row r="61" spans="1:48" ht="30" customHeight="1" x14ac:dyDescent="0.3">
      <c r="A61" s="8" t="s">
        <v>117</v>
      </c>
      <c r="B61" s="8" t="s">
        <v>118</v>
      </c>
      <c r="C61" s="8" t="s">
        <v>68</v>
      </c>
      <c r="D61" s="9">
        <v>89</v>
      </c>
      <c r="E61" s="11"/>
      <c r="F61" s="11">
        <f t="shared" si="1"/>
        <v>0</v>
      </c>
      <c r="G61" s="11"/>
      <c r="H61" s="11">
        <f t="shared" si="2"/>
        <v>0</v>
      </c>
      <c r="I61" s="11"/>
      <c r="J61" s="11">
        <f t="shared" si="3"/>
        <v>0</v>
      </c>
      <c r="K61" s="11">
        <f t="shared" si="4"/>
        <v>0</v>
      </c>
      <c r="L61" s="11">
        <f t="shared" si="5"/>
        <v>0</v>
      </c>
      <c r="M61" s="8" t="s">
        <v>119</v>
      </c>
      <c r="N61" s="2" t="s">
        <v>120</v>
      </c>
      <c r="O61" s="2" t="s">
        <v>52</v>
      </c>
      <c r="P61" s="2" t="s">
        <v>52</v>
      </c>
      <c r="Q61" s="2" t="s">
        <v>95</v>
      </c>
      <c r="R61" s="2" t="s">
        <v>63</v>
      </c>
      <c r="S61" s="2" t="s">
        <v>64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121</v>
      </c>
      <c r="AV61" s="3">
        <v>17</v>
      </c>
    </row>
    <row r="62" spans="1:48" ht="30" customHeight="1" x14ac:dyDescent="0.3">
      <c r="A62" s="8" t="s">
        <v>122</v>
      </c>
      <c r="B62" s="8" t="s">
        <v>123</v>
      </c>
      <c r="C62" s="8" t="s">
        <v>68</v>
      </c>
      <c r="D62" s="9">
        <v>24</v>
      </c>
      <c r="E62" s="11"/>
      <c r="F62" s="11">
        <f t="shared" si="1"/>
        <v>0</v>
      </c>
      <c r="G62" s="11"/>
      <c r="H62" s="11">
        <f t="shared" si="2"/>
        <v>0</v>
      </c>
      <c r="I62" s="11"/>
      <c r="J62" s="11">
        <f t="shared" si="3"/>
        <v>0</v>
      </c>
      <c r="K62" s="11">
        <f t="shared" si="4"/>
        <v>0</v>
      </c>
      <c r="L62" s="11">
        <f t="shared" si="5"/>
        <v>0</v>
      </c>
      <c r="M62" s="8" t="s">
        <v>124</v>
      </c>
      <c r="N62" s="2" t="s">
        <v>125</v>
      </c>
      <c r="O62" s="2" t="s">
        <v>52</v>
      </c>
      <c r="P62" s="2" t="s">
        <v>52</v>
      </c>
      <c r="Q62" s="2" t="s">
        <v>95</v>
      </c>
      <c r="R62" s="2" t="s">
        <v>63</v>
      </c>
      <c r="S62" s="2" t="s">
        <v>64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126</v>
      </c>
      <c r="AV62" s="3">
        <v>18</v>
      </c>
    </row>
    <row r="63" spans="1:48" ht="30" customHeight="1" x14ac:dyDescent="0.3">
      <c r="A63" s="8" t="s">
        <v>127</v>
      </c>
      <c r="B63" s="8" t="s">
        <v>128</v>
      </c>
      <c r="C63" s="8" t="s">
        <v>68</v>
      </c>
      <c r="D63" s="9">
        <v>42</v>
      </c>
      <c r="E63" s="11"/>
      <c r="F63" s="11">
        <f t="shared" si="1"/>
        <v>0</v>
      </c>
      <c r="G63" s="11"/>
      <c r="H63" s="11">
        <f t="shared" si="2"/>
        <v>0</v>
      </c>
      <c r="I63" s="11"/>
      <c r="J63" s="11">
        <f t="shared" si="3"/>
        <v>0</v>
      </c>
      <c r="K63" s="11">
        <f t="shared" si="4"/>
        <v>0</v>
      </c>
      <c r="L63" s="11">
        <f t="shared" si="5"/>
        <v>0</v>
      </c>
      <c r="M63" s="8" t="s">
        <v>129</v>
      </c>
      <c r="N63" s="2" t="s">
        <v>130</v>
      </c>
      <c r="O63" s="2" t="s">
        <v>52</v>
      </c>
      <c r="P63" s="2" t="s">
        <v>52</v>
      </c>
      <c r="Q63" s="2" t="s">
        <v>95</v>
      </c>
      <c r="R63" s="2" t="s">
        <v>63</v>
      </c>
      <c r="S63" s="2" t="s">
        <v>64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131</v>
      </c>
      <c r="AV63" s="3">
        <v>19</v>
      </c>
    </row>
    <row r="64" spans="1:48" ht="30" customHeight="1" x14ac:dyDescent="0.3">
      <c r="A64" s="8" t="s">
        <v>132</v>
      </c>
      <c r="B64" s="8" t="s">
        <v>133</v>
      </c>
      <c r="C64" s="8" t="s">
        <v>68</v>
      </c>
      <c r="D64" s="9">
        <v>7</v>
      </c>
      <c r="E64" s="11"/>
      <c r="F64" s="11">
        <f t="shared" si="1"/>
        <v>0</v>
      </c>
      <c r="G64" s="11"/>
      <c r="H64" s="11">
        <f t="shared" si="2"/>
        <v>0</v>
      </c>
      <c r="I64" s="11"/>
      <c r="J64" s="11">
        <f t="shared" si="3"/>
        <v>0</v>
      </c>
      <c r="K64" s="11">
        <f t="shared" si="4"/>
        <v>0</v>
      </c>
      <c r="L64" s="11">
        <f t="shared" si="5"/>
        <v>0</v>
      </c>
      <c r="M64" s="8" t="s">
        <v>134</v>
      </c>
      <c r="N64" s="2" t="s">
        <v>135</v>
      </c>
      <c r="O64" s="2" t="s">
        <v>52</v>
      </c>
      <c r="P64" s="2" t="s">
        <v>52</v>
      </c>
      <c r="Q64" s="2" t="s">
        <v>95</v>
      </c>
      <c r="R64" s="2" t="s">
        <v>63</v>
      </c>
      <c r="S64" s="2" t="s">
        <v>64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136</v>
      </c>
      <c r="AV64" s="3">
        <v>126</v>
      </c>
    </row>
    <row r="65" spans="1:48" ht="30" customHeight="1" x14ac:dyDescent="0.3">
      <c r="A65" s="8" t="s">
        <v>137</v>
      </c>
      <c r="B65" s="8" t="s">
        <v>138</v>
      </c>
      <c r="C65" s="8" t="s">
        <v>68</v>
      </c>
      <c r="D65" s="9">
        <v>19</v>
      </c>
      <c r="E65" s="11"/>
      <c r="F65" s="11">
        <f t="shared" si="1"/>
        <v>0</v>
      </c>
      <c r="G65" s="11"/>
      <c r="H65" s="11">
        <f t="shared" si="2"/>
        <v>0</v>
      </c>
      <c r="I65" s="11"/>
      <c r="J65" s="11">
        <f t="shared" si="3"/>
        <v>0</v>
      </c>
      <c r="K65" s="11">
        <f t="shared" si="4"/>
        <v>0</v>
      </c>
      <c r="L65" s="11">
        <f t="shared" si="5"/>
        <v>0</v>
      </c>
      <c r="M65" s="8" t="s">
        <v>139</v>
      </c>
      <c r="N65" s="2" t="s">
        <v>140</v>
      </c>
      <c r="O65" s="2" t="s">
        <v>52</v>
      </c>
      <c r="P65" s="2" t="s">
        <v>52</v>
      </c>
      <c r="Q65" s="2" t="s">
        <v>95</v>
      </c>
      <c r="R65" s="2" t="s">
        <v>63</v>
      </c>
      <c r="S65" s="2" t="s">
        <v>64</v>
      </c>
      <c r="T65" s="2" t="s">
        <v>64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141</v>
      </c>
      <c r="AV65" s="3">
        <v>20</v>
      </c>
    </row>
    <row r="66" spans="1:48" ht="30" customHeight="1" x14ac:dyDescent="0.3">
      <c r="A66" s="8" t="s">
        <v>142</v>
      </c>
      <c r="B66" s="8" t="s">
        <v>143</v>
      </c>
      <c r="C66" s="8" t="s">
        <v>68</v>
      </c>
      <c r="D66" s="9">
        <v>5</v>
      </c>
      <c r="E66" s="11"/>
      <c r="F66" s="11">
        <f t="shared" si="1"/>
        <v>0</v>
      </c>
      <c r="G66" s="11"/>
      <c r="H66" s="11">
        <f t="shared" si="2"/>
        <v>0</v>
      </c>
      <c r="I66" s="11"/>
      <c r="J66" s="11">
        <f t="shared" si="3"/>
        <v>0</v>
      </c>
      <c r="K66" s="11">
        <f t="shared" si="4"/>
        <v>0</v>
      </c>
      <c r="L66" s="11">
        <f t="shared" si="5"/>
        <v>0</v>
      </c>
      <c r="M66" s="8" t="s">
        <v>144</v>
      </c>
      <c r="N66" s="2" t="s">
        <v>145</v>
      </c>
      <c r="O66" s="2" t="s">
        <v>52</v>
      </c>
      <c r="P66" s="2" t="s">
        <v>52</v>
      </c>
      <c r="Q66" s="2" t="s">
        <v>95</v>
      </c>
      <c r="R66" s="2" t="s">
        <v>63</v>
      </c>
      <c r="S66" s="2" t="s">
        <v>64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146</v>
      </c>
      <c r="AV66" s="3">
        <v>127</v>
      </c>
    </row>
    <row r="67" spans="1:48" ht="30" customHeight="1" x14ac:dyDescent="0.3">
      <c r="A67" s="8" t="s">
        <v>147</v>
      </c>
      <c r="B67" s="8" t="s">
        <v>148</v>
      </c>
      <c r="C67" s="8" t="s">
        <v>149</v>
      </c>
      <c r="D67" s="9">
        <v>1</v>
      </c>
      <c r="E67" s="11"/>
      <c r="F67" s="11">
        <f t="shared" si="1"/>
        <v>0</v>
      </c>
      <c r="G67" s="11"/>
      <c r="H67" s="11">
        <f t="shared" si="2"/>
        <v>0</v>
      </c>
      <c r="I67" s="11"/>
      <c r="J67" s="11">
        <f t="shared" si="3"/>
        <v>0</v>
      </c>
      <c r="K67" s="11">
        <f t="shared" si="4"/>
        <v>0</v>
      </c>
      <c r="L67" s="11">
        <f t="shared" si="5"/>
        <v>0</v>
      </c>
      <c r="M67" s="8" t="s">
        <v>150</v>
      </c>
      <c r="N67" s="2" t="s">
        <v>151</v>
      </c>
      <c r="O67" s="2" t="s">
        <v>52</v>
      </c>
      <c r="P67" s="2" t="s">
        <v>52</v>
      </c>
      <c r="Q67" s="2" t="s">
        <v>95</v>
      </c>
      <c r="R67" s="2" t="s">
        <v>64</v>
      </c>
      <c r="S67" s="2" t="s">
        <v>64</v>
      </c>
      <c r="T67" s="2" t="s">
        <v>63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152</v>
      </c>
      <c r="AV67" s="3">
        <v>131</v>
      </c>
    </row>
    <row r="68" spans="1:48" ht="30" customHeight="1" x14ac:dyDescent="0.3">
      <c r="A68" s="8" t="s">
        <v>153</v>
      </c>
      <c r="B68" s="8" t="s">
        <v>154</v>
      </c>
      <c r="C68" s="8" t="s">
        <v>68</v>
      </c>
      <c r="D68" s="9">
        <v>22</v>
      </c>
      <c r="E68" s="11"/>
      <c r="F68" s="11">
        <f t="shared" si="1"/>
        <v>0</v>
      </c>
      <c r="G68" s="11"/>
      <c r="H68" s="11">
        <f t="shared" si="2"/>
        <v>0</v>
      </c>
      <c r="I68" s="11"/>
      <c r="J68" s="11">
        <f t="shared" si="3"/>
        <v>0</v>
      </c>
      <c r="K68" s="11">
        <f t="shared" si="4"/>
        <v>0</v>
      </c>
      <c r="L68" s="11">
        <f t="shared" si="5"/>
        <v>0</v>
      </c>
      <c r="M68" s="8" t="s">
        <v>155</v>
      </c>
      <c r="N68" s="2" t="s">
        <v>156</v>
      </c>
      <c r="O68" s="2" t="s">
        <v>52</v>
      </c>
      <c r="P68" s="2" t="s">
        <v>52</v>
      </c>
      <c r="Q68" s="2" t="s">
        <v>95</v>
      </c>
      <c r="R68" s="2" t="s">
        <v>63</v>
      </c>
      <c r="S68" s="2" t="s">
        <v>64</v>
      </c>
      <c r="T68" s="2" t="s">
        <v>64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157</v>
      </c>
      <c r="AV68" s="3">
        <v>22</v>
      </c>
    </row>
    <row r="69" spans="1:48" ht="30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 x14ac:dyDescent="0.3">
      <c r="A81" s="8" t="s">
        <v>85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86</v>
      </c>
    </row>
    <row r="82" spans="1:48" ht="30" customHeight="1" x14ac:dyDescent="0.3">
      <c r="A82" s="8" t="s">
        <v>158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159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 x14ac:dyDescent="0.3">
      <c r="A83" s="8" t="s">
        <v>160</v>
      </c>
      <c r="B83" s="8" t="s">
        <v>161</v>
      </c>
      <c r="C83" s="8" t="s">
        <v>108</v>
      </c>
      <c r="D83" s="9">
        <v>60</v>
      </c>
      <c r="E83" s="11"/>
      <c r="F83" s="11">
        <f>TRUNC(E83*D83, 0)</f>
        <v>0</v>
      </c>
      <c r="G83" s="11"/>
      <c r="H83" s="11">
        <f>TRUNC(G83*D83, 0)</f>
        <v>0</v>
      </c>
      <c r="I83" s="11"/>
      <c r="J83" s="11">
        <f>TRUNC(I83*D83, 0)</f>
        <v>0</v>
      </c>
      <c r="K83" s="11">
        <f>TRUNC(E83+G83+I83, 0)</f>
        <v>0</v>
      </c>
      <c r="L83" s="11">
        <f>TRUNC(F83+H83+J83, 0)</f>
        <v>0</v>
      </c>
      <c r="M83" s="8" t="s">
        <v>162</v>
      </c>
      <c r="N83" s="2" t="s">
        <v>163</v>
      </c>
      <c r="O83" s="2" t="s">
        <v>52</v>
      </c>
      <c r="P83" s="2" t="s">
        <v>52</v>
      </c>
      <c r="Q83" s="2" t="s">
        <v>159</v>
      </c>
      <c r="R83" s="2" t="s">
        <v>63</v>
      </c>
      <c r="S83" s="2" t="s">
        <v>64</v>
      </c>
      <c r="T83" s="2" t="s">
        <v>64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164</v>
      </c>
      <c r="AV83" s="3">
        <v>24</v>
      </c>
    </row>
    <row r="84" spans="1:48" ht="30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 x14ac:dyDescent="0.3">
      <c r="A107" s="8" t="s">
        <v>85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86</v>
      </c>
    </row>
    <row r="108" spans="1:48" ht="30" customHeight="1" x14ac:dyDescent="0.3">
      <c r="A108" s="8" t="s">
        <v>165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166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 x14ac:dyDescent="0.3">
      <c r="A109" s="8" t="s">
        <v>167</v>
      </c>
      <c r="B109" s="8" t="s">
        <v>168</v>
      </c>
      <c r="C109" s="8" t="s">
        <v>68</v>
      </c>
      <c r="D109" s="9">
        <v>71</v>
      </c>
      <c r="E109" s="11"/>
      <c r="F109" s="11">
        <f t="shared" ref="F109:F123" si="6">TRUNC(E109*D109, 0)</f>
        <v>0</v>
      </c>
      <c r="G109" s="11"/>
      <c r="H109" s="11">
        <f t="shared" ref="H109:H123" si="7">TRUNC(G109*D109, 0)</f>
        <v>0</v>
      </c>
      <c r="I109" s="11"/>
      <c r="J109" s="11">
        <f t="shared" ref="J109:J123" si="8">TRUNC(I109*D109, 0)</f>
        <v>0</v>
      </c>
      <c r="K109" s="11">
        <f t="shared" ref="K109:K123" si="9">TRUNC(E109+G109+I109, 0)</f>
        <v>0</v>
      </c>
      <c r="L109" s="11">
        <f t="shared" ref="L109:L123" si="10">TRUNC(F109+H109+J109, 0)</f>
        <v>0</v>
      </c>
      <c r="M109" s="8" t="s">
        <v>169</v>
      </c>
      <c r="N109" s="2" t="s">
        <v>170</v>
      </c>
      <c r="O109" s="2" t="s">
        <v>52</v>
      </c>
      <c r="P109" s="2" t="s">
        <v>52</v>
      </c>
      <c r="Q109" s="2" t="s">
        <v>166</v>
      </c>
      <c r="R109" s="2" t="s">
        <v>63</v>
      </c>
      <c r="S109" s="2" t="s">
        <v>64</v>
      </c>
      <c r="T109" s="2" t="s">
        <v>64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171</v>
      </c>
      <c r="AV109" s="3">
        <v>26</v>
      </c>
    </row>
    <row r="110" spans="1:48" ht="30" customHeight="1" x14ac:dyDescent="0.3">
      <c r="A110" s="8" t="s">
        <v>172</v>
      </c>
      <c r="B110" s="8" t="s">
        <v>173</v>
      </c>
      <c r="C110" s="8" t="s">
        <v>149</v>
      </c>
      <c r="D110" s="9">
        <v>1</v>
      </c>
      <c r="E110" s="11"/>
      <c r="F110" s="11">
        <f t="shared" si="6"/>
        <v>0</v>
      </c>
      <c r="G110" s="11"/>
      <c r="H110" s="11">
        <f t="shared" si="7"/>
        <v>0</v>
      </c>
      <c r="I110" s="11"/>
      <c r="J110" s="11">
        <f t="shared" si="8"/>
        <v>0</v>
      </c>
      <c r="K110" s="11">
        <f t="shared" si="9"/>
        <v>0</v>
      </c>
      <c r="L110" s="11">
        <f t="shared" si="10"/>
        <v>0</v>
      </c>
      <c r="M110" s="8" t="s">
        <v>174</v>
      </c>
      <c r="N110" s="2" t="s">
        <v>175</v>
      </c>
      <c r="O110" s="2" t="s">
        <v>52</v>
      </c>
      <c r="P110" s="2" t="s">
        <v>52</v>
      </c>
      <c r="Q110" s="2" t="s">
        <v>166</v>
      </c>
      <c r="R110" s="2" t="s">
        <v>63</v>
      </c>
      <c r="S110" s="2" t="s">
        <v>64</v>
      </c>
      <c r="T110" s="2" t="s">
        <v>64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176</v>
      </c>
      <c r="AV110" s="3">
        <v>110</v>
      </c>
    </row>
    <row r="111" spans="1:48" ht="30" customHeight="1" x14ac:dyDescent="0.3">
      <c r="A111" s="8" t="s">
        <v>172</v>
      </c>
      <c r="B111" s="8" t="s">
        <v>177</v>
      </c>
      <c r="C111" s="8" t="s">
        <v>149</v>
      </c>
      <c r="D111" s="9">
        <v>1</v>
      </c>
      <c r="E111" s="11"/>
      <c r="F111" s="11">
        <f t="shared" si="6"/>
        <v>0</v>
      </c>
      <c r="G111" s="11"/>
      <c r="H111" s="11">
        <f t="shared" si="7"/>
        <v>0</v>
      </c>
      <c r="I111" s="11"/>
      <c r="J111" s="11">
        <f t="shared" si="8"/>
        <v>0</v>
      </c>
      <c r="K111" s="11">
        <f t="shared" si="9"/>
        <v>0</v>
      </c>
      <c r="L111" s="11">
        <f t="shared" si="10"/>
        <v>0</v>
      </c>
      <c r="M111" s="8" t="s">
        <v>178</v>
      </c>
      <c r="N111" s="2" t="s">
        <v>179</v>
      </c>
      <c r="O111" s="2" t="s">
        <v>52</v>
      </c>
      <c r="P111" s="2" t="s">
        <v>52</v>
      </c>
      <c r="Q111" s="2" t="s">
        <v>166</v>
      </c>
      <c r="R111" s="2" t="s">
        <v>63</v>
      </c>
      <c r="S111" s="2" t="s">
        <v>64</v>
      </c>
      <c r="T111" s="2" t="s">
        <v>64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180</v>
      </c>
      <c r="AV111" s="3">
        <v>118</v>
      </c>
    </row>
    <row r="112" spans="1:48" ht="30" customHeight="1" x14ac:dyDescent="0.3">
      <c r="A112" s="8" t="s">
        <v>181</v>
      </c>
      <c r="B112" s="8" t="s">
        <v>182</v>
      </c>
      <c r="C112" s="8" t="s">
        <v>108</v>
      </c>
      <c r="D112" s="9">
        <v>60</v>
      </c>
      <c r="E112" s="11"/>
      <c r="F112" s="11">
        <f t="shared" si="6"/>
        <v>0</v>
      </c>
      <c r="G112" s="11"/>
      <c r="H112" s="11">
        <f t="shared" si="7"/>
        <v>0</v>
      </c>
      <c r="I112" s="11"/>
      <c r="J112" s="11">
        <f t="shared" si="8"/>
        <v>0</v>
      </c>
      <c r="K112" s="11">
        <f t="shared" si="9"/>
        <v>0</v>
      </c>
      <c r="L112" s="11">
        <f t="shared" si="10"/>
        <v>0</v>
      </c>
      <c r="M112" s="8" t="s">
        <v>183</v>
      </c>
      <c r="N112" s="2" t="s">
        <v>184</v>
      </c>
      <c r="O112" s="2" t="s">
        <v>52</v>
      </c>
      <c r="P112" s="2" t="s">
        <v>52</v>
      </c>
      <c r="Q112" s="2" t="s">
        <v>166</v>
      </c>
      <c r="R112" s="2" t="s">
        <v>63</v>
      </c>
      <c r="S112" s="2" t="s">
        <v>64</v>
      </c>
      <c r="T112" s="2" t="s">
        <v>64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185</v>
      </c>
      <c r="AV112" s="3">
        <v>27</v>
      </c>
    </row>
    <row r="113" spans="1:48" ht="30" customHeight="1" x14ac:dyDescent="0.3">
      <c r="A113" s="8" t="s">
        <v>186</v>
      </c>
      <c r="B113" s="8" t="s">
        <v>187</v>
      </c>
      <c r="C113" s="8" t="s">
        <v>108</v>
      </c>
      <c r="D113" s="9">
        <v>60</v>
      </c>
      <c r="E113" s="11"/>
      <c r="F113" s="11">
        <f t="shared" si="6"/>
        <v>0</v>
      </c>
      <c r="G113" s="11"/>
      <c r="H113" s="11">
        <f t="shared" si="7"/>
        <v>0</v>
      </c>
      <c r="I113" s="11"/>
      <c r="J113" s="11">
        <f t="shared" si="8"/>
        <v>0</v>
      </c>
      <c r="K113" s="11">
        <f t="shared" si="9"/>
        <v>0</v>
      </c>
      <c r="L113" s="11">
        <f t="shared" si="10"/>
        <v>0</v>
      </c>
      <c r="M113" s="8" t="s">
        <v>188</v>
      </c>
      <c r="N113" s="2" t="s">
        <v>189</v>
      </c>
      <c r="O113" s="2" t="s">
        <v>52</v>
      </c>
      <c r="P113" s="2" t="s">
        <v>52</v>
      </c>
      <c r="Q113" s="2" t="s">
        <v>166</v>
      </c>
      <c r="R113" s="2" t="s">
        <v>63</v>
      </c>
      <c r="S113" s="2" t="s">
        <v>64</v>
      </c>
      <c r="T113" s="2" t="s">
        <v>64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190</v>
      </c>
      <c r="AV113" s="3">
        <v>28</v>
      </c>
    </row>
    <row r="114" spans="1:48" ht="30" customHeight="1" x14ac:dyDescent="0.3">
      <c r="A114" s="8" t="s">
        <v>191</v>
      </c>
      <c r="B114" s="8" t="s">
        <v>192</v>
      </c>
      <c r="C114" s="8" t="s">
        <v>193</v>
      </c>
      <c r="D114" s="9">
        <v>1</v>
      </c>
      <c r="E114" s="11"/>
      <c r="F114" s="11">
        <f t="shared" si="6"/>
        <v>0</v>
      </c>
      <c r="G114" s="11"/>
      <c r="H114" s="11">
        <f t="shared" si="7"/>
        <v>0</v>
      </c>
      <c r="I114" s="11"/>
      <c r="J114" s="11">
        <f t="shared" si="8"/>
        <v>0</v>
      </c>
      <c r="K114" s="11">
        <f t="shared" si="9"/>
        <v>0</v>
      </c>
      <c r="L114" s="11">
        <f t="shared" si="10"/>
        <v>0</v>
      </c>
      <c r="M114" s="8" t="s">
        <v>194</v>
      </c>
      <c r="N114" s="2" t="s">
        <v>195</v>
      </c>
      <c r="O114" s="2" t="s">
        <v>52</v>
      </c>
      <c r="P114" s="2" t="s">
        <v>52</v>
      </c>
      <c r="Q114" s="2" t="s">
        <v>166</v>
      </c>
      <c r="R114" s="2" t="s">
        <v>63</v>
      </c>
      <c r="S114" s="2" t="s">
        <v>64</v>
      </c>
      <c r="T114" s="2" t="s">
        <v>64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196</v>
      </c>
      <c r="AV114" s="3">
        <v>29</v>
      </c>
    </row>
    <row r="115" spans="1:48" ht="30" customHeight="1" x14ac:dyDescent="0.3">
      <c r="A115" s="8" t="s">
        <v>197</v>
      </c>
      <c r="B115" s="8" t="s">
        <v>198</v>
      </c>
      <c r="C115" s="8" t="s">
        <v>149</v>
      </c>
      <c r="D115" s="9">
        <v>1</v>
      </c>
      <c r="E115" s="11"/>
      <c r="F115" s="11">
        <f t="shared" si="6"/>
        <v>0</v>
      </c>
      <c r="G115" s="11"/>
      <c r="H115" s="11">
        <f t="shared" si="7"/>
        <v>0</v>
      </c>
      <c r="I115" s="11"/>
      <c r="J115" s="11">
        <f t="shared" si="8"/>
        <v>0</v>
      </c>
      <c r="K115" s="11">
        <f t="shared" si="9"/>
        <v>0</v>
      </c>
      <c r="L115" s="11">
        <f t="shared" si="10"/>
        <v>0</v>
      </c>
      <c r="M115" s="8" t="s">
        <v>199</v>
      </c>
      <c r="N115" s="2" t="s">
        <v>200</v>
      </c>
      <c r="O115" s="2" t="s">
        <v>52</v>
      </c>
      <c r="P115" s="2" t="s">
        <v>52</v>
      </c>
      <c r="Q115" s="2" t="s">
        <v>166</v>
      </c>
      <c r="R115" s="2" t="s">
        <v>63</v>
      </c>
      <c r="S115" s="2" t="s">
        <v>64</v>
      </c>
      <c r="T115" s="2" t="s">
        <v>64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201</v>
      </c>
      <c r="AV115" s="3">
        <v>30</v>
      </c>
    </row>
    <row r="116" spans="1:48" ht="30" customHeight="1" x14ac:dyDescent="0.3">
      <c r="A116" s="8" t="s">
        <v>197</v>
      </c>
      <c r="B116" s="8" t="s">
        <v>202</v>
      </c>
      <c r="C116" s="8" t="s">
        <v>149</v>
      </c>
      <c r="D116" s="9">
        <v>3</v>
      </c>
      <c r="E116" s="11"/>
      <c r="F116" s="11">
        <f t="shared" si="6"/>
        <v>0</v>
      </c>
      <c r="G116" s="11"/>
      <c r="H116" s="11">
        <f t="shared" si="7"/>
        <v>0</v>
      </c>
      <c r="I116" s="11"/>
      <c r="J116" s="11">
        <f t="shared" si="8"/>
        <v>0</v>
      </c>
      <c r="K116" s="11">
        <f t="shared" si="9"/>
        <v>0</v>
      </c>
      <c r="L116" s="11">
        <f t="shared" si="10"/>
        <v>0</v>
      </c>
      <c r="M116" s="8" t="s">
        <v>203</v>
      </c>
      <c r="N116" s="2" t="s">
        <v>204</v>
      </c>
      <c r="O116" s="2" t="s">
        <v>52</v>
      </c>
      <c r="P116" s="2" t="s">
        <v>52</v>
      </c>
      <c r="Q116" s="2" t="s">
        <v>166</v>
      </c>
      <c r="R116" s="2" t="s">
        <v>63</v>
      </c>
      <c r="S116" s="2" t="s">
        <v>64</v>
      </c>
      <c r="T116" s="2" t="s">
        <v>64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205</v>
      </c>
      <c r="AV116" s="3">
        <v>31</v>
      </c>
    </row>
    <row r="117" spans="1:48" ht="30" customHeight="1" x14ac:dyDescent="0.3">
      <c r="A117" s="8" t="s">
        <v>206</v>
      </c>
      <c r="B117" s="8" t="s">
        <v>207</v>
      </c>
      <c r="C117" s="8" t="s">
        <v>149</v>
      </c>
      <c r="D117" s="9">
        <v>1</v>
      </c>
      <c r="E117" s="11"/>
      <c r="F117" s="11">
        <f t="shared" si="6"/>
        <v>0</v>
      </c>
      <c r="G117" s="11"/>
      <c r="H117" s="11">
        <f t="shared" si="7"/>
        <v>0</v>
      </c>
      <c r="I117" s="11"/>
      <c r="J117" s="11">
        <f t="shared" si="8"/>
        <v>0</v>
      </c>
      <c r="K117" s="11">
        <f t="shared" si="9"/>
        <v>0</v>
      </c>
      <c r="L117" s="11">
        <f t="shared" si="10"/>
        <v>0</v>
      </c>
      <c r="M117" s="8" t="s">
        <v>208</v>
      </c>
      <c r="N117" s="2" t="s">
        <v>209</v>
      </c>
      <c r="O117" s="2" t="s">
        <v>52</v>
      </c>
      <c r="P117" s="2" t="s">
        <v>52</v>
      </c>
      <c r="Q117" s="2" t="s">
        <v>166</v>
      </c>
      <c r="R117" s="2" t="s">
        <v>63</v>
      </c>
      <c r="S117" s="2" t="s">
        <v>64</v>
      </c>
      <c r="T117" s="2" t="s">
        <v>64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210</v>
      </c>
      <c r="AV117" s="3">
        <v>32</v>
      </c>
    </row>
    <row r="118" spans="1:48" ht="30" customHeight="1" x14ac:dyDescent="0.3">
      <c r="A118" s="8" t="s">
        <v>206</v>
      </c>
      <c r="B118" s="8" t="s">
        <v>211</v>
      </c>
      <c r="C118" s="8" t="s">
        <v>149</v>
      </c>
      <c r="D118" s="9">
        <v>7</v>
      </c>
      <c r="E118" s="11"/>
      <c r="F118" s="11">
        <f t="shared" si="6"/>
        <v>0</v>
      </c>
      <c r="G118" s="11"/>
      <c r="H118" s="11">
        <f t="shared" si="7"/>
        <v>0</v>
      </c>
      <c r="I118" s="11"/>
      <c r="J118" s="11">
        <f t="shared" si="8"/>
        <v>0</v>
      </c>
      <c r="K118" s="11">
        <f t="shared" si="9"/>
        <v>0</v>
      </c>
      <c r="L118" s="11">
        <f t="shared" si="10"/>
        <v>0</v>
      </c>
      <c r="M118" s="8" t="s">
        <v>212</v>
      </c>
      <c r="N118" s="2" t="s">
        <v>213</v>
      </c>
      <c r="O118" s="2" t="s">
        <v>52</v>
      </c>
      <c r="P118" s="2" t="s">
        <v>52</v>
      </c>
      <c r="Q118" s="2" t="s">
        <v>166</v>
      </c>
      <c r="R118" s="2" t="s">
        <v>63</v>
      </c>
      <c r="S118" s="2" t="s">
        <v>64</v>
      </c>
      <c r="T118" s="2" t="s">
        <v>64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214</v>
      </c>
      <c r="AV118" s="3">
        <v>33</v>
      </c>
    </row>
    <row r="119" spans="1:48" ht="30" customHeight="1" x14ac:dyDescent="0.3">
      <c r="A119" s="8" t="s">
        <v>215</v>
      </c>
      <c r="B119" s="8" t="s">
        <v>216</v>
      </c>
      <c r="C119" s="8" t="s">
        <v>108</v>
      </c>
      <c r="D119" s="9">
        <v>17</v>
      </c>
      <c r="E119" s="11"/>
      <c r="F119" s="11">
        <f t="shared" si="6"/>
        <v>0</v>
      </c>
      <c r="G119" s="11"/>
      <c r="H119" s="11">
        <f t="shared" si="7"/>
        <v>0</v>
      </c>
      <c r="I119" s="11"/>
      <c r="J119" s="11">
        <f t="shared" si="8"/>
        <v>0</v>
      </c>
      <c r="K119" s="11">
        <f t="shared" si="9"/>
        <v>0</v>
      </c>
      <c r="L119" s="11">
        <f t="shared" si="10"/>
        <v>0</v>
      </c>
      <c r="M119" s="8" t="s">
        <v>217</v>
      </c>
      <c r="N119" s="2" t="s">
        <v>218</v>
      </c>
      <c r="O119" s="2" t="s">
        <v>52</v>
      </c>
      <c r="P119" s="2" t="s">
        <v>52</v>
      </c>
      <c r="Q119" s="2" t="s">
        <v>166</v>
      </c>
      <c r="R119" s="2" t="s">
        <v>63</v>
      </c>
      <c r="S119" s="2" t="s">
        <v>64</v>
      </c>
      <c r="T119" s="2" t="s">
        <v>64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219</v>
      </c>
      <c r="AV119" s="3">
        <v>34</v>
      </c>
    </row>
    <row r="120" spans="1:48" ht="30" customHeight="1" x14ac:dyDescent="0.3">
      <c r="A120" s="8" t="s">
        <v>215</v>
      </c>
      <c r="B120" s="8" t="s">
        <v>220</v>
      </c>
      <c r="C120" s="8" t="s">
        <v>108</v>
      </c>
      <c r="D120" s="9">
        <v>6</v>
      </c>
      <c r="E120" s="11"/>
      <c r="F120" s="11">
        <f t="shared" si="6"/>
        <v>0</v>
      </c>
      <c r="G120" s="11"/>
      <c r="H120" s="11">
        <f t="shared" si="7"/>
        <v>0</v>
      </c>
      <c r="I120" s="11"/>
      <c r="J120" s="11">
        <f t="shared" si="8"/>
        <v>0</v>
      </c>
      <c r="K120" s="11">
        <f t="shared" si="9"/>
        <v>0</v>
      </c>
      <c r="L120" s="11">
        <f t="shared" si="10"/>
        <v>0</v>
      </c>
      <c r="M120" s="8" t="s">
        <v>221</v>
      </c>
      <c r="N120" s="2" t="s">
        <v>222</v>
      </c>
      <c r="O120" s="2" t="s">
        <v>52</v>
      </c>
      <c r="P120" s="2" t="s">
        <v>52</v>
      </c>
      <c r="Q120" s="2" t="s">
        <v>166</v>
      </c>
      <c r="R120" s="2" t="s">
        <v>63</v>
      </c>
      <c r="S120" s="2" t="s">
        <v>64</v>
      </c>
      <c r="T120" s="2" t="s">
        <v>64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223</v>
      </c>
      <c r="AV120" s="3">
        <v>128</v>
      </c>
    </row>
    <row r="121" spans="1:48" ht="30" customHeight="1" x14ac:dyDescent="0.3">
      <c r="A121" s="8" t="s">
        <v>224</v>
      </c>
      <c r="B121" s="8" t="s">
        <v>225</v>
      </c>
      <c r="C121" s="8" t="s">
        <v>108</v>
      </c>
      <c r="D121" s="9">
        <v>17</v>
      </c>
      <c r="E121" s="11"/>
      <c r="F121" s="11">
        <f t="shared" si="6"/>
        <v>0</v>
      </c>
      <c r="G121" s="11"/>
      <c r="H121" s="11">
        <f t="shared" si="7"/>
        <v>0</v>
      </c>
      <c r="I121" s="11"/>
      <c r="J121" s="11">
        <f t="shared" si="8"/>
        <v>0</v>
      </c>
      <c r="K121" s="11">
        <f t="shared" si="9"/>
        <v>0</v>
      </c>
      <c r="L121" s="11">
        <f t="shared" si="10"/>
        <v>0</v>
      </c>
      <c r="M121" s="8" t="s">
        <v>226</v>
      </c>
      <c r="N121" s="2" t="s">
        <v>227</v>
      </c>
      <c r="O121" s="2" t="s">
        <v>52</v>
      </c>
      <c r="P121" s="2" t="s">
        <v>52</v>
      </c>
      <c r="Q121" s="2" t="s">
        <v>166</v>
      </c>
      <c r="R121" s="2" t="s">
        <v>63</v>
      </c>
      <c r="S121" s="2" t="s">
        <v>64</v>
      </c>
      <c r="T121" s="2" t="s">
        <v>64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228</v>
      </c>
      <c r="AV121" s="3">
        <v>129</v>
      </c>
    </row>
    <row r="122" spans="1:48" ht="30" customHeight="1" x14ac:dyDescent="0.3">
      <c r="A122" s="8" t="s">
        <v>229</v>
      </c>
      <c r="B122" s="8" t="s">
        <v>230</v>
      </c>
      <c r="C122" s="8" t="s">
        <v>149</v>
      </c>
      <c r="D122" s="9">
        <v>1</v>
      </c>
      <c r="E122" s="11"/>
      <c r="F122" s="11">
        <f t="shared" si="6"/>
        <v>0</v>
      </c>
      <c r="G122" s="11"/>
      <c r="H122" s="11">
        <f t="shared" si="7"/>
        <v>0</v>
      </c>
      <c r="I122" s="11"/>
      <c r="J122" s="11">
        <f t="shared" si="8"/>
        <v>0</v>
      </c>
      <c r="K122" s="11">
        <f t="shared" si="9"/>
        <v>0</v>
      </c>
      <c r="L122" s="11">
        <f t="shared" si="10"/>
        <v>0</v>
      </c>
      <c r="M122" s="8" t="s">
        <v>231</v>
      </c>
      <c r="N122" s="2" t="s">
        <v>232</v>
      </c>
      <c r="O122" s="2" t="s">
        <v>52</v>
      </c>
      <c r="P122" s="2" t="s">
        <v>52</v>
      </c>
      <c r="Q122" s="2" t="s">
        <v>166</v>
      </c>
      <c r="R122" s="2" t="s">
        <v>63</v>
      </c>
      <c r="S122" s="2" t="s">
        <v>64</v>
      </c>
      <c r="T122" s="2" t="s">
        <v>64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233</v>
      </c>
      <c r="AV122" s="3">
        <v>130</v>
      </c>
    </row>
    <row r="123" spans="1:48" ht="30" customHeight="1" x14ac:dyDescent="0.3">
      <c r="A123" s="8" t="s">
        <v>234</v>
      </c>
      <c r="B123" s="8" t="s">
        <v>235</v>
      </c>
      <c r="C123" s="8" t="s">
        <v>108</v>
      </c>
      <c r="D123" s="9">
        <v>120</v>
      </c>
      <c r="E123" s="11"/>
      <c r="F123" s="11">
        <f t="shared" si="6"/>
        <v>0</v>
      </c>
      <c r="G123" s="11"/>
      <c r="H123" s="11">
        <f t="shared" si="7"/>
        <v>0</v>
      </c>
      <c r="I123" s="11"/>
      <c r="J123" s="11">
        <f t="shared" si="8"/>
        <v>0</v>
      </c>
      <c r="K123" s="11">
        <f t="shared" si="9"/>
        <v>0</v>
      </c>
      <c r="L123" s="11">
        <f t="shared" si="10"/>
        <v>0</v>
      </c>
      <c r="M123" s="8" t="s">
        <v>236</v>
      </c>
      <c r="N123" s="2" t="s">
        <v>237</v>
      </c>
      <c r="O123" s="2" t="s">
        <v>52</v>
      </c>
      <c r="P123" s="2" t="s">
        <v>52</v>
      </c>
      <c r="Q123" s="2" t="s">
        <v>166</v>
      </c>
      <c r="R123" s="2" t="s">
        <v>63</v>
      </c>
      <c r="S123" s="2" t="s">
        <v>64</v>
      </c>
      <c r="T123" s="2" t="s">
        <v>64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238</v>
      </c>
      <c r="AV123" s="3">
        <v>35</v>
      </c>
    </row>
    <row r="124" spans="1:48" ht="30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 x14ac:dyDescent="0.3">
      <c r="A133" s="8" t="s">
        <v>85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86</v>
      </c>
    </row>
    <row r="134" spans="1:48" ht="30" customHeight="1" x14ac:dyDescent="0.3">
      <c r="A134" s="8" t="s">
        <v>239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240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 x14ac:dyDescent="0.3">
      <c r="A135" s="8" t="s">
        <v>241</v>
      </c>
      <c r="B135" s="8" t="s">
        <v>242</v>
      </c>
      <c r="C135" s="8" t="s">
        <v>68</v>
      </c>
      <c r="D135" s="9">
        <v>144</v>
      </c>
      <c r="E135" s="11"/>
      <c r="F135" s="11">
        <f>TRUNC(E135*D135, 0)</f>
        <v>0</v>
      </c>
      <c r="G135" s="11"/>
      <c r="H135" s="11">
        <f>TRUNC(G135*D135, 0)</f>
        <v>0</v>
      </c>
      <c r="I135" s="11"/>
      <c r="J135" s="11">
        <f>TRUNC(I135*D135, 0)</f>
        <v>0</v>
      </c>
      <c r="K135" s="11">
        <f>TRUNC(E135+G135+I135, 0)</f>
        <v>0</v>
      </c>
      <c r="L135" s="11">
        <f>TRUNC(F135+H135+J135, 0)</f>
        <v>0</v>
      </c>
      <c r="M135" s="8" t="s">
        <v>243</v>
      </c>
      <c r="N135" s="2" t="s">
        <v>244</v>
      </c>
      <c r="O135" s="2" t="s">
        <v>52</v>
      </c>
      <c r="P135" s="2" t="s">
        <v>52</v>
      </c>
      <c r="Q135" s="2" t="s">
        <v>240</v>
      </c>
      <c r="R135" s="2" t="s">
        <v>63</v>
      </c>
      <c r="S135" s="2" t="s">
        <v>64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245</v>
      </c>
      <c r="AV135" s="3">
        <v>37</v>
      </c>
    </row>
    <row r="136" spans="1:48" ht="30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</row>
    <row r="137" spans="1:48" ht="30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 x14ac:dyDescent="0.3">
      <c r="A159" s="8" t="s">
        <v>85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86</v>
      </c>
    </row>
    <row r="160" spans="1:48" ht="30" customHeight="1" x14ac:dyDescent="0.3">
      <c r="A160" s="8" t="s">
        <v>246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247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 x14ac:dyDescent="0.3">
      <c r="A161" s="8" t="s">
        <v>248</v>
      </c>
      <c r="B161" s="8" t="s">
        <v>249</v>
      </c>
      <c r="C161" s="8" t="s">
        <v>250</v>
      </c>
      <c r="D161" s="9">
        <v>2</v>
      </c>
      <c r="E161" s="11"/>
      <c r="F161" s="11">
        <f t="shared" ref="F161:F176" si="11">TRUNC(E161*D161, 0)</f>
        <v>0</v>
      </c>
      <c r="G161" s="11"/>
      <c r="H161" s="11">
        <f t="shared" ref="H161:H176" si="12">TRUNC(G161*D161, 0)</f>
        <v>0</v>
      </c>
      <c r="I161" s="11"/>
      <c r="J161" s="11">
        <f t="shared" ref="J161:J170" si="13">TRUNC(I161*D161, 0)</f>
        <v>0</v>
      </c>
      <c r="K161" s="11">
        <f t="shared" ref="K161:K170" si="14">TRUNC(E161+G161+I161, 0)</f>
        <v>0</v>
      </c>
      <c r="L161" s="11">
        <f t="shared" ref="L161:L170" si="15">TRUNC(F161+H161+J161, 0)</f>
        <v>0</v>
      </c>
      <c r="M161" s="8" t="s">
        <v>52</v>
      </c>
      <c r="N161" s="2" t="s">
        <v>251</v>
      </c>
      <c r="O161" s="2" t="s">
        <v>52</v>
      </c>
      <c r="P161" s="2" t="s">
        <v>52</v>
      </c>
      <c r="Q161" s="2" t="s">
        <v>247</v>
      </c>
      <c r="R161" s="2" t="s">
        <v>64</v>
      </c>
      <c r="S161" s="2" t="s">
        <v>64</v>
      </c>
      <c r="T161" s="2" t="s">
        <v>63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252</v>
      </c>
      <c r="AV161" s="3">
        <v>39</v>
      </c>
    </row>
    <row r="162" spans="1:48" ht="30" customHeight="1" x14ac:dyDescent="0.3">
      <c r="A162" s="8" t="s">
        <v>253</v>
      </c>
      <c r="B162" s="8" t="s">
        <v>254</v>
      </c>
      <c r="C162" s="8" t="s">
        <v>250</v>
      </c>
      <c r="D162" s="9">
        <v>2</v>
      </c>
      <c r="E162" s="11"/>
      <c r="F162" s="11">
        <f t="shared" si="11"/>
        <v>0</v>
      </c>
      <c r="G162" s="11"/>
      <c r="H162" s="11">
        <f t="shared" si="12"/>
        <v>0</v>
      </c>
      <c r="I162" s="11"/>
      <c r="J162" s="11">
        <f t="shared" si="13"/>
        <v>0</v>
      </c>
      <c r="K162" s="11">
        <f t="shared" si="14"/>
        <v>0</v>
      </c>
      <c r="L162" s="11">
        <f t="shared" si="15"/>
        <v>0</v>
      </c>
      <c r="M162" s="8" t="s">
        <v>52</v>
      </c>
      <c r="N162" s="2" t="s">
        <v>255</v>
      </c>
      <c r="O162" s="2" t="s">
        <v>52</v>
      </c>
      <c r="P162" s="2" t="s">
        <v>52</v>
      </c>
      <c r="Q162" s="2" t="s">
        <v>247</v>
      </c>
      <c r="R162" s="2" t="s">
        <v>64</v>
      </c>
      <c r="S162" s="2" t="s">
        <v>64</v>
      </c>
      <c r="T162" s="2" t="s">
        <v>63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256</v>
      </c>
      <c r="AV162" s="3">
        <v>41</v>
      </c>
    </row>
    <row r="163" spans="1:48" ht="30" customHeight="1" x14ac:dyDescent="0.3">
      <c r="A163" s="8" t="s">
        <v>257</v>
      </c>
      <c r="B163" s="8" t="s">
        <v>258</v>
      </c>
      <c r="C163" s="8" t="s">
        <v>250</v>
      </c>
      <c r="D163" s="9">
        <v>2</v>
      </c>
      <c r="E163" s="11"/>
      <c r="F163" s="11">
        <f t="shared" si="11"/>
        <v>0</v>
      </c>
      <c r="G163" s="11"/>
      <c r="H163" s="11">
        <f t="shared" si="12"/>
        <v>0</v>
      </c>
      <c r="I163" s="11"/>
      <c r="J163" s="11">
        <f t="shared" si="13"/>
        <v>0</v>
      </c>
      <c r="K163" s="11">
        <f t="shared" si="14"/>
        <v>0</v>
      </c>
      <c r="L163" s="11">
        <f t="shared" si="15"/>
        <v>0</v>
      </c>
      <c r="M163" s="8" t="s">
        <v>52</v>
      </c>
      <c r="N163" s="2" t="s">
        <v>259</v>
      </c>
      <c r="O163" s="2" t="s">
        <v>52</v>
      </c>
      <c r="P163" s="2" t="s">
        <v>52</v>
      </c>
      <c r="Q163" s="2" t="s">
        <v>247</v>
      </c>
      <c r="R163" s="2" t="s">
        <v>64</v>
      </c>
      <c r="S163" s="2" t="s">
        <v>64</v>
      </c>
      <c r="T163" s="2" t="s">
        <v>63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260</v>
      </c>
      <c r="AV163" s="3">
        <v>43</v>
      </c>
    </row>
    <row r="164" spans="1:48" ht="30" customHeight="1" x14ac:dyDescent="0.3">
      <c r="A164" s="8" t="s">
        <v>160</v>
      </c>
      <c r="B164" s="8" t="s">
        <v>261</v>
      </c>
      <c r="C164" s="8" t="s">
        <v>108</v>
      </c>
      <c r="D164" s="9">
        <v>115</v>
      </c>
      <c r="E164" s="11"/>
      <c r="F164" s="11">
        <f t="shared" si="11"/>
        <v>0</v>
      </c>
      <c r="G164" s="11"/>
      <c r="H164" s="11">
        <f t="shared" si="12"/>
        <v>0</v>
      </c>
      <c r="I164" s="11"/>
      <c r="J164" s="11">
        <f t="shared" si="13"/>
        <v>0</v>
      </c>
      <c r="K164" s="11">
        <f t="shared" si="14"/>
        <v>0</v>
      </c>
      <c r="L164" s="11">
        <f t="shared" si="15"/>
        <v>0</v>
      </c>
      <c r="M164" s="8" t="s">
        <v>262</v>
      </c>
      <c r="N164" s="2" t="s">
        <v>263</v>
      </c>
      <c r="O164" s="2" t="s">
        <v>52</v>
      </c>
      <c r="P164" s="2" t="s">
        <v>52</v>
      </c>
      <c r="Q164" s="2" t="s">
        <v>247</v>
      </c>
      <c r="R164" s="2" t="s">
        <v>63</v>
      </c>
      <c r="S164" s="2" t="s">
        <v>64</v>
      </c>
      <c r="T164" s="2" t="s">
        <v>64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52</v>
      </c>
      <c r="AS164" s="2" t="s">
        <v>52</v>
      </c>
      <c r="AT164" s="3"/>
      <c r="AU164" s="2" t="s">
        <v>264</v>
      </c>
      <c r="AV164" s="3">
        <v>45</v>
      </c>
    </row>
    <row r="165" spans="1:48" ht="30" customHeight="1" x14ac:dyDescent="0.3">
      <c r="A165" s="8" t="s">
        <v>265</v>
      </c>
      <c r="B165" s="8" t="s">
        <v>266</v>
      </c>
      <c r="C165" s="8" t="s">
        <v>193</v>
      </c>
      <c r="D165" s="9">
        <v>1</v>
      </c>
      <c r="E165" s="11"/>
      <c r="F165" s="11">
        <f t="shared" si="11"/>
        <v>0</v>
      </c>
      <c r="G165" s="11"/>
      <c r="H165" s="11">
        <f t="shared" si="12"/>
        <v>0</v>
      </c>
      <c r="I165" s="11"/>
      <c r="J165" s="11">
        <f t="shared" si="13"/>
        <v>0</v>
      </c>
      <c r="K165" s="11">
        <f t="shared" si="14"/>
        <v>0</v>
      </c>
      <c r="L165" s="11">
        <f t="shared" si="15"/>
        <v>0</v>
      </c>
      <c r="M165" s="8" t="s">
        <v>267</v>
      </c>
      <c r="N165" s="2" t="s">
        <v>268</v>
      </c>
      <c r="O165" s="2" t="s">
        <v>52</v>
      </c>
      <c r="P165" s="2" t="s">
        <v>52</v>
      </c>
      <c r="Q165" s="2" t="s">
        <v>247</v>
      </c>
      <c r="R165" s="2" t="s">
        <v>63</v>
      </c>
      <c r="S165" s="2" t="s">
        <v>64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52</v>
      </c>
      <c r="AS165" s="2" t="s">
        <v>52</v>
      </c>
      <c r="AT165" s="3"/>
      <c r="AU165" s="2" t="s">
        <v>269</v>
      </c>
      <c r="AV165" s="3">
        <v>49</v>
      </c>
    </row>
    <row r="166" spans="1:48" ht="30" customHeight="1" x14ac:dyDescent="0.3">
      <c r="A166" s="8" t="s">
        <v>270</v>
      </c>
      <c r="B166" s="8" t="s">
        <v>271</v>
      </c>
      <c r="C166" s="8" t="s">
        <v>193</v>
      </c>
      <c r="D166" s="9">
        <v>1</v>
      </c>
      <c r="E166" s="11"/>
      <c r="F166" s="11">
        <f t="shared" si="11"/>
        <v>0</v>
      </c>
      <c r="G166" s="11"/>
      <c r="H166" s="11">
        <f t="shared" si="12"/>
        <v>0</v>
      </c>
      <c r="I166" s="11"/>
      <c r="J166" s="11">
        <f t="shared" si="13"/>
        <v>0</v>
      </c>
      <c r="K166" s="11">
        <f t="shared" si="14"/>
        <v>0</v>
      </c>
      <c r="L166" s="11">
        <f t="shared" si="15"/>
        <v>0</v>
      </c>
      <c r="M166" s="8" t="s">
        <v>272</v>
      </c>
      <c r="N166" s="2" t="s">
        <v>273</v>
      </c>
      <c r="O166" s="2" t="s">
        <v>52</v>
      </c>
      <c r="P166" s="2" t="s">
        <v>52</v>
      </c>
      <c r="Q166" s="2" t="s">
        <v>247</v>
      </c>
      <c r="R166" s="2" t="s">
        <v>63</v>
      </c>
      <c r="S166" s="2" t="s">
        <v>64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52</v>
      </c>
      <c r="AS166" s="2" t="s">
        <v>52</v>
      </c>
      <c r="AT166" s="3"/>
      <c r="AU166" s="2" t="s">
        <v>274</v>
      </c>
      <c r="AV166" s="3">
        <v>50</v>
      </c>
    </row>
    <row r="167" spans="1:48" ht="30" customHeight="1" x14ac:dyDescent="0.3">
      <c r="A167" s="8" t="s">
        <v>275</v>
      </c>
      <c r="B167" s="8" t="s">
        <v>276</v>
      </c>
      <c r="C167" s="8" t="s">
        <v>149</v>
      </c>
      <c r="D167" s="9">
        <v>2</v>
      </c>
      <c r="E167" s="11"/>
      <c r="F167" s="11">
        <f t="shared" si="11"/>
        <v>0</v>
      </c>
      <c r="G167" s="11"/>
      <c r="H167" s="11">
        <f t="shared" si="12"/>
        <v>0</v>
      </c>
      <c r="I167" s="11"/>
      <c r="J167" s="11">
        <f t="shared" si="13"/>
        <v>0</v>
      </c>
      <c r="K167" s="11">
        <f t="shared" si="14"/>
        <v>0</v>
      </c>
      <c r="L167" s="11">
        <f t="shared" si="15"/>
        <v>0</v>
      </c>
      <c r="M167" s="8" t="s">
        <v>277</v>
      </c>
      <c r="N167" s="2" t="s">
        <v>278</v>
      </c>
      <c r="O167" s="2" t="s">
        <v>52</v>
      </c>
      <c r="P167" s="2" t="s">
        <v>52</v>
      </c>
      <c r="Q167" s="2" t="s">
        <v>247</v>
      </c>
      <c r="R167" s="2" t="s">
        <v>63</v>
      </c>
      <c r="S167" s="2" t="s">
        <v>64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52</v>
      </c>
      <c r="AS167" s="2" t="s">
        <v>52</v>
      </c>
      <c r="AT167" s="3"/>
      <c r="AU167" s="2" t="s">
        <v>279</v>
      </c>
      <c r="AV167" s="3">
        <v>51</v>
      </c>
    </row>
    <row r="168" spans="1:48" ht="30" customHeight="1" x14ac:dyDescent="0.3">
      <c r="A168" s="8" t="s">
        <v>280</v>
      </c>
      <c r="B168" s="8" t="s">
        <v>276</v>
      </c>
      <c r="C168" s="8" t="s">
        <v>149</v>
      </c>
      <c r="D168" s="9">
        <v>2</v>
      </c>
      <c r="E168" s="11"/>
      <c r="F168" s="11">
        <f t="shared" si="11"/>
        <v>0</v>
      </c>
      <c r="G168" s="11"/>
      <c r="H168" s="11">
        <f t="shared" si="12"/>
        <v>0</v>
      </c>
      <c r="I168" s="11"/>
      <c r="J168" s="11">
        <f t="shared" si="13"/>
        <v>0</v>
      </c>
      <c r="K168" s="11">
        <f t="shared" si="14"/>
        <v>0</v>
      </c>
      <c r="L168" s="11">
        <f t="shared" si="15"/>
        <v>0</v>
      </c>
      <c r="M168" s="8" t="s">
        <v>281</v>
      </c>
      <c r="N168" s="2" t="s">
        <v>282</v>
      </c>
      <c r="O168" s="2" t="s">
        <v>52</v>
      </c>
      <c r="P168" s="2" t="s">
        <v>52</v>
      </c>
      <c r="Q168" s="2" t="s">
        <v>247</v>
      </c>
      <c r="R168" s="2" t="s">
        <v>63</v>
      </c>
      <c r="S168" s="2" t="s">
        <v>64</v>
      </c>
      <c r="T168" s="2" t="s">
        <v>64</v>
      </c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2" t="s">
        <v>52</v>
      </c>
      <c r="AS168" s="2" t="s">
        <v>52</v>
      </c>
      <c r="AT168" s="3"/>
      <c r="AU168" s="2" t="s">
        <v>283</v>
      </c>
      <c r="AV168" s="3">
        <v>52</v>
      </c>
    </row>
    <row r="169" spans="1:48" ht="30" customHeight="1" x14ac:dyDescent="0.3">
      <c r="A169" s="8" t="s">
        <v>284</v>
      </c>
      <c r="B169" s="8" t="s">
        <v>52</v>
      </c>
      <c r="C169" s="8" t="s">
        <v>108</v>
      </c>
      <c r="D169" s="9">
        <v>58</v>
      </c>
      <c r="E169" s="11"/>
      <c r="F169" s="11">
        <f t="shared" si="11"/>
        <v>0</v>
      </c>
      <c r="G169" s="11"/>
      <c r="H169" s="11">
        <f t="shared" si="12"/>
        <v>0</v>
      </c>
      <c r="I169" s="11"/>
      <c r="J169" s="11">
        <f t="shared" si="13"/>
        <v>0</v>
      </c>
      <c r="K169" s="11">
        <f t="shared" si="14"/>
        <v>0</v>
      </c>
      <c r="L169" s="11">
        <f t="shared" si="15"/>
        <v>0</v>
      </c>
      <c r="M169" s="8" t="s">
        <v>285</v>
      </c>
      <c r="N169" s="2" t="s">
        <v>286</v>
      </c>
      <c r="O169" s="2" t="s">
        <v>52</v>
      </c>
      <c r="P169" s="2" t="s">
        <v>52</v>
      </c>
      <c r="Q169" s="2" t="s">
        <v>247</v>
      </c>
      <c r="R169" s="2" t="s">
        <v>63</v>
      </c>
      <c r="S169" s="2" t="s">
        <v>64</v>
      </c>
      <c r="T169" s="2" t="s">
        <v>64</v>
      </c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2" t="s">
        <v>52</v>
      </c>
      <c r="AS169" s="2" t="s">
        <v>52</v>
      </c>
      <c r="AT169" s="3"/>
      <c r="AU169" s="2" t="s">
        <v>287</v>
      </c>
      <c r="AV169" s="3">
        <v>54</v>
      </c>
    </row>
    <row r="170" spans="1:48" ht="30" customHeight="1" x14ac:dyDescent="0.3">
      <c r="A170" s="8" t="s">
        <v>288</v>
      </c>
      <c r="B170" s="8" t="s">
        <v>289</v>
      </c>
      <c r="C170" s="8" t="s">
        <v>68</v>
      </c>
      <c r="D170" s="9">
        <v>48</v>
      </c>
      <c r="E170" s="11"/>
      <c r="F170" s="11">
        <f t="shared" si="11"/>
        <v>0</v>
      </c>
      <c r="G170" s="11"/>
      <c r="H170" s="11">
        <f t="shared" si="12"/>
        <v>0</v>
      </c>
      <c r="I170" s="11"/>
      <c r="J170" s="11">
        <f t="shared" si="13"/>
        <v>0</v>
      </c>
      <c r="K170" s="11">
        <f t="shared" si="14"/>
        <v>0</v>
      </c>
      <c r="L170" s="11">
        <f t="shared" si="15"/>
        <v>0</v>
      </c>
      <c r="M170" s="8" t="s">
        <v>290</v>
      </c>
      <c r="N170" s="2" t="s">
        <v>291</v>
      </c>
      <c r="O170" s="2" t="s">
        <v>52</v>
      </c>
      <c r="P170" s="2" t="s">
        <v>52</v>
      </c>
      <c r="Q170" s="2" t="s">
        <v>247</v>
      </c>
      <c r="R170" s="2" t="s">
        <v>63</v>
      </c>
      <c r="S170" s="2" t="s">
        <v>64</v>
      </c>
      <c r="T170" s="2" t="s">
        <v>64</v>
      </c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2" t="s">
        <v>52</v>
      </c>
      <c r="AS170" s="2" t="s">
        <v>52</v>
      </c>
      <c r="AT170" s="3"/>
      <c r="AU170" s="2" t="s">
        <v>292</v>
      </c>
      <c r="AV170" s="3">
        <v>125</v>
      </c>
    </row>
    <row r="171" spans="1:48" s="19" customFormat="1" ht="30" customHeight="1" x14ac:dyDescent="0.3">
      <c r="A171" s="21" t="s">
        <v>486</v>
      </c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</row>
    <row r="172" spans="1:48" s="19" customFormat="1" ht="30" customHeight="1" x14ac:dyDescent="0.3">
      <c r="A172" s="16" t="s">
        <v>487</v>
      </c>
      <c r="B172" s="16"/>
      <c r="C172" s="16" t="s">
        <v>492</v>
      </c>
      <c r="D172" s="16">
        <v>1</v>
      </c>
      <c r="E172" s="17"/>
      <c r="F172" s="18">
        <f t="shared" si="11"/>
        <v>0</v>
      </c>
      <c r="G172" s="17"/>
      <c r="H172" s="18">
        <f t="shared" si="12"/>
        <v>0</v>
      </c>
      <c r="I172" s="17"/>
      <c r="J172" s="17"/>
      <c r="K172" s="18">
        <f t="shared" ref="K172:K176" si="16">TRUNC(E172+G172+I172, 0)</f>
        <v>0</v>
      </c>
      <c r="L172" s="18">
        <f t="shared" ref="L172:L176" si="17">TRUNC(F172+H172+J172, 0)</f>
        <v>0</v>
      </c>
      <c r="M172" s="17"/>
    </row>
    <row r="173" spans="1:48" s="19" customFormat="1" ht="30" customHeight="1" x14ac:dyDescent="0.3">
      <c r="A173" s="16" t="s">
        <v>488</v>
      </c>
      <c r="B173" s="16"/>
      <c r="C173" s="20" t="s">
        <v>68</v>
      </c>
      <c r="D173" s="16">
        <v>17</v>
      </c>
      <c r="E173" s="17"/>
      <c r="F173" s="18">
        <f t="shared" si="11"/>
        <v>0</v>
      </c>
      <c r="G173" s="17"/>
      <c r="H173" s="18">
        <f t="shared" si="12"/>
        <v>0</v>
      </c>
      <c r="I173" s="17"/>
      <c r="J173" s="17"/>
      <c r="K173" s="18">
        <f t="shared" si="16"/>
        <v>0</v>
      </c>
      <c r="L173" s="18">
        <f t="shared" si="17"/>
        <v>0</v>
      </c>
      <c r="M173" s="17"/>
    </row>
    <row r="174" spans="1:48" s="19" customFormat="1" ht="30" customHeight="1" x14ac:dyDescent="0.3">
      <c r="A174" s="16" t="s">
        <v>489</v>
      </c>
      <c r="B174" s="16"/>
      <c r="C174" s="16" t="s">
        <v>493</v>
      </c>
      <c r="D174" s="16">
        <v>1</v>
      </c>
      <c r="E174" s="17"/>
      <c r="F174" s="18">
        <f t="shared" si="11"/>
        <v>0</v>
      </c>
      <c r="G174" s="17"/>
      <c r="H174" s="18">
        <f t="shared" si="12"/>
        <v>0</v>
      </c>
      <c r="I174" s="17"/>
      <c r="J174" s="17"/>
      <c r="K174" s="18">
        <f t="shared" si="16"/>
        <v>0</v>
      </c>
      <c r="L174" s="18">
        <f t="shared" si="17"/>
        <v>0</v>
      </c>
      <c r="M174" s="17"/>
    </row>
    <row r="175" spans="1:48" s="19" customFormat="1" ht="30" customHeight="1" x14ac:dyDescent="0.3">
      <c r="A175" s="16" t="s">
        <v>490</v>
      </c>
      <c r="B175" s="16"/>
      <c r="C175" s="16" t="s">
        <v>494</v>
      </c>
      <c r="D175" s="16">
        <v>1</v>
      </c>
      <c r="E175" s="17"/>
      <c r="F175" s="18">
        <f t="shared" si="11"/>
        <v>0</v>
      </c>
      <c r="G175" s="17"/>
      <c r="H175" s="18">
        <f t="shared" si="12"/>
        <v>0</v>
      </c>
      <c r="I175" s="17"/>
      <c r="J175" s="17"/>
      <c r="K175" s="18">
        <f t="shared" si="16"/>
        <v>0</v>
      </c>
      <c r="L175" s="18">
        <f t="shared" si="17"/>
        <v>0</v>
      </c>
      <c r="M175" s="17"/>
    </row>
    <row r="176" spans="1:48" s="19" customFormat="1" ht="30" customHeight="1" x14ac:dyDescent="0.3">
      <c r="A176" s="16" t="s">
        <v>491</v>
      </c>
      <c r="B176" s="16"/>
      <c r="C176" s="16" t="s">
        <v>494</v>
      </c>
      <c r="D176" s="16">
        <v>1</v>
      </c>
      <c r="E176" s="17"/>
      <c r="F176" s="18">
        <f t="shared" si="11"/>
        <v>0</v>
      </c>
      <c r="G176" s="17"/>
      <c r="H176" s="18">
        <f t="shared" si="12"/>
        <v>0</v>
      </c>
      <c r="I176" s="17"/>
      <c r="J176" s="17"/>
      <c r="K176" s="18">
        <f t="shared" si="16"/>
        <v>0</v>
      </c>
      <c r="L176" s="18">
        <f t="shared" si="17"/>
        <v>0</v>
      </c>
      <c r="M176" s="17"/>
    </row>
    <row r="177" spans="1:48" ht="30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 x14ac:dyDescent="0.3">
      <c r="A185" s="8" t="s">
        <v>85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86</v>
      </c>
    </row>
    <row r="186" spans="1:48" ht="30" customHeight="1" x14ac:dyDescent="0.3">
      <c r="A186" s="8" t="s">
        <v>293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294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 x14ac:dyDescent="0.3">
      <c r="A187" s="8" t="s">
        <v>295</v>
      </c>
      <c r="B187" s="8" t="s">
        <v>296</v>
      </c>
      <c r="C187" s="8" t="s">
        <v>68</v>
      </c>
      <c r="D187" s="9">
        <v>2</v>
      </c>
      <c r="E187" s="11"/>
      <c r="F187" s="11">
        <f t="shared" ref="F187:F192" si="18">TRUNC(E187*D187, 0)</f>
        <v>0</v>
      </c>
      <c r="G187" s="11"/>
      <c r="H187" s="11">
        <f t="shared" ref="H187:H192" si="19">TRUNC(G187*D187, 0)</f>
        <v>0</v>
      </c>
      <c r="I187" s="11"/>
      <c r="J187" s="11">
        <f t="shared" ref="J187:J192" si="20">TRUNC(I187*D187, 0)</f>
        <v>0</v>
      </c>
      <c r="K187" s="11">
        <f t="shared" ref="K187:L192" si="21">TRUNC(E187+G187+I187, 0)</f>
        <v>0</v>
      </c>
      <c r="L187" s="11">
        <f t="shared" si="21"/>
        <v>0</v>
      </c>
      <c r="M187" s="8" t="s">
        <v>297</v>
      </c>
      <c r="N187" s="2" t="s">
        <v>298</v>
      </c>
      <c r="O187" s="2" t="s">
        <v>52</v>
      </c>
      <c r="P187" s="2" t="s">
        <v>52</v>
      </c>
      <c r="Q187" s="2" t="s">
        <v>294</v>
      </c>
      <c r="R187" s="2" t="s">
        <v>63</v>
      </c>
      <c r="S187" s="2" t="s">
        <v>64</v>
      </c>
      <c r="T187" s="2" t="s">
        <v>64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299</v>
      </c>
      <c r="AV187" s="3">
        <v>59</v>
      </c>
    </row>
    <row r="188" spans="1:48" ht="30" customHeight="1" x14ac:dyDescent="0.3">
      <c r="A188" s="8" t="s">
        <v>300</v>
      </c>
      <c r="B188" s="8" t="s">
        <v>301</v>
      </c>
      <c r="C188" s="8" t="s">
        <v>68</v>
      </c>
      <c r="D188" s="9">
        <v>2</v>
      </c>
      <c r="E188" s="11"/>
      <c r="F188" s="11">
        <f t="shared" si="18"/>
        <v>0</v>
      </c>
      <c r="G188" s="11"/>
      <c r="H188" s="11">
        <f t="shared" si="19"/>
        <v>0</v>
      </c>
      <c r="I188" s="11"/>
      <c r="J188" s="11">
        <f t="shared" si="20"/>
        <v>0</v>
      </c>
      <c r="K188" s="11">
        <f t="shared" si="21"/>
        <v>0</v>
      </c>
      <c r="L188" s="11">
        <f t="shared" si="21"/>
        <v>0</v>
      </c>
      <c r="M188" s="8" t="s">
        <v>302</v>
      </c>
      <c r="N188" s="2" t="s">
        <v>303</v>
      </c>
      <c r="O188" s="2" t="s">
        <v>52</v>
      </c>
      <c r="P188" s="2" t="s">
        <v>52</v>
      </c>
      <c r="Q188" s="2" t="s">
        <v>294</v>
      </c>
      <c r="R188" s="2" t="s">
        <v>63</v>
      </c>
      <c r="S188" s="2" t="s">
        <v>64</v>
      </c>
      <c r="T188" s="2" t="s">
        <v>64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304</v>
      </c>
      <c r="AV188" s="3">
        <v>60</v>
      </c>
    </row>
    <row r="189" spans="1:48" ht="30" customHeight="1" x14ac:dyDescent="0.3">
      <c r="A189" s="8" t="s">
        <v>305</v>
      </c>
      <c r="B189" s="8" t="s">
        <v>306</v>
      </c>
      <c r="C189" s="8" t="s">
        <v>68</v>
      </c>
      <c r="D189" s="9">
        <v>43</v>
      </c>
      <c r="E189" s="11"/>
      <c r="F189" s="11">
        <f t="shared" si="18"/>
        <v>0</v>
      </c>
      <c r="G189" s="11"/>
      <c r="H189" s="11">
        <f t="shared" si="19"/>
        <v>0</v>
      </c>
      <c r="I189" s="11"/>
      <c r="J189" s="11">
        <f t="shared" si="20"/>
        <v>0</v>
      </c>
      <c r="K189" s="11">
        <f t="shared" si="21"/>
        <v>0</v>
      </c>
      <c r="L189" s="11">
        <f t="shared" si="21"/>
        <v>0</v>
      </c>
      <c r="M189" s="8" t="s">
        <v>307</v>
      </c>
      <c r="N189" s="2" t="s">
        <v>308</v>
      </c>
      <c r="O189" s="2" t="s">
        <v>52</v>
      </c>
      <c r="P189" s="2" t="s">
        <v>52</v>
      </c>
      <c r="Q189" s="2" t="s">
        <v>294</v>
      </c>
      <c r="R189" s="2" t="s">
        <v>63</v>
      </c>
      <c r="S189" s="2" t="s">
        <v>64</v>
      </c>
      <c r="T189" s="2" t="s">
        <v>64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309</v>
      </c>
      <c r="AV189" s="3">
        <v>61</v>
      </c>
    </row>
    <row r="190" spans="1:48" ht="30" customHeight="1" x14ac:dyDescent="0.3">
      <c r="A190" s="8" t="s">
        <v>310</v>
      </c>
      <c r="B190" s="8" t="s">
        <v>311</v>
      </c>
      <c r="C190" s="8" t="s">
        <v>68</v>
      </c>
      <c r="D190" s="9">
        <v>138</v>
      </c>
      <c r="E190" s="11"/>
      <c r="F190" s="11">
        <f t="shared" si="18"/>
        <v>0</v>
      </c>
      <c r="G190" s="11"/>
      <c r="H190" s="11">
        <f t="shared" si="19"/>
        <v>0</v>
      </c>
      <c r="I190" s="11"/>
      <c r="J190" s="11">
        <f t="shared" si="20"/>
        <v>0</v>
      </c>
      <c r="K190" s="11">
        <f t="shared" si="21"/>
        <v>0</v>
      </c>
      <c r="L190" s="11">
        <f t="shared" si="21"/>
        <v>0</v>
      </c>
      <c r="M190" s="8" t="s">
        <v>312</v>
      </c>
      <c r="N190" s="2" t="s">
        <v>313</v>
      </c>
      <c r="O190" s="2" t="s">
        <v>52</v>
      </c>
      <c r="P190" s="2" t="s">
        <v>52</v>
      </c>
      <c r="Q190" s="2" t="s">
        <v>294</v>
      </c>
      <c r="R190" s="2" t="s">
        <v>63</v>
      </c>
      <c r="S190" s="2" t="s">
        <v>64</v>
      </c>
      <c r="T190" s="2" t="s">
        <v>64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314</v>
      </c>
      <c r="AV190" s="3">
        <v>62</v>
      </c>
    </row>
    <row r="191" spans="1:48" ht="30" customHeight="1" x14ac:dyDescent="0.3">
      <c r="A191" s="8" t="s">
        <v>315</v>
      </c>
      <c r="B191" s="8" t="s">
        <v>316</v>
      </c>
      <c r="C191" s="8" t="s">
        <v>68</v>
      </c>
      <c r="D191" s="9">
        <v>254</v>
      </c>
      <c r="E191" s="11"/>
      <c r="F191" s="11">
        <f t="shared" si="18"/>
        <v>0</v>
      </c>
      <c r="G191" s="11"/>
      <c r="H191" s="11">
        <f t="shared" si="19"/>
        <v>0</v>
      </c>
      <c r="I191" s="11"/>
      <c r="J191" s="11">
        <f t="shared" si="20"/>
        <v>0</v>
      </c>
      <c r="K191" s="11">
        <f t="shared" si="21"/>
        <v>0</v>
      </c>
      <c r="L191" s="11">
        <f t="shared" si="21"/>
        <v>0</v>
      </c>
      <c r="M191" s="8" t="s">
        <v>317</v>
      </c>
      <c r="N191" s="2" t="s">
        <v>318</v>
      </c>
      <c r="O191" s="2" t="s">
        <v>52</v>
      </c>
      <c r="P191" s="2" t="s">
        <v>52</v>
      </c>
      <c r="Q191" s="2" t="s">
        <v>294</v>
      </c>
      <c r="R191" s="2" t="s">
        <v>63</v>
      </c>
      <c r="S191" s="2" t="s">
        <v>64</v>
      </c>
      <c r="T191" s="2" t="s">
        <v>64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319</v>
      </c>
      <c r="AV191" s="3">
        <v>63</v>
      </c>
    </row>
    <row r="192" spans="1:48" ht="30" customHeight="1" x14ac:dyDescent="0.3">
      <c r="A192" s="8" t="s">
        <v>310</v>
      </c>
      <c r="B192" s="8" t="s">
        <v>320</v>
      </c>
      <c r="C192" s="8" t="s">
        <v>68</v>
      </c>
      <c r="D192" s="9">
        <v>82</v>
      </c>
      <c r="E192" s="11"/>
      <c r="F192" s="11">
        <f t="shared" si="18"/>
        <v>0</v>
      </c>
      <c r="G192" s="11"/>
      <c r="H192" s="11">
        <f t="shared" si="19"/>
        <v>0</v>
      </c>
      <c r="I192" s="11"/>
      <c r="J192" s="11">
        <f t="shared" si="20"/>
        <v>0</v>
      </c>
      <c r="K192" s="11">
        <f t="shared" si="21"/>
        <v>0</v>
      </c>
      <c r="L192" s="11">
        <f t="shared" si="21"/>
        <v>0</v>
      </c>
      <c r="M192" s="8" t="s">
        <v>321</v>
      </c>
      <c r="N192" s="2" t="s">
        <v>322</v>
      </c>
      <c r="O192" s="2" t="s">
        <v>52</v>
      </c>
      <c r="P192" s="2" t="s">
        <v>52</v>
      </c>
      <c r="Q192" s="2" t="s">
        <v>294</v>
      </c>
      <c r="R192" s="2" t="s">
        <v>63</v>
      </c>
      <c r="S192" s="2" t="s">
        <v>64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323</v>
      </c>
      <c r="AV192" s="3">
        <v>64</v>
      </c>
    </row>
    <row r="193" spans="1:13" ht="30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 x14ac:dyDescent="0.3">
      <c r="A211" s="8" t="s">
        <v>85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86</v>
      </c>
    </row>
    <row r="212" spans="1:48" ht="30" customHeight="1" x14ac:dyDescent="0.3">
      <c r="A212" s="8" t="s">
        <v>324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325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 x14ac:dyDescent="0.3">
      <c r="A213" s="8" t="s">
        <v>326</v>
      </c>
      <c r="B213" s="8" t="s">
        <v>327</v>
      </c>
      <c r="C213" s="8" t="s">
        <v>68</v>
      </c>
      <c r="D213" s="9">
        <v>2</v>
      </c>
      <c r="E213" s="11"/>
      <c r="F213" s="11">
        <f t="shared" ref="F213:F221" si="22">TRUNC(E213*D213, 0)</f>
        <v>0</v>
      </c>
      <c r="G213" s="11"/>
      <c r="H213" s="11">
        <f t="shared" ref="H213:H221" si="23">TRUNC(G213*D213, 0)</f>
        <v>0</v>
      </c>
      <c r="I213" s="11"/>
      <c r="J213" s="11">
        <f t="shared" ref="J213:J221" si="24">TRUNC(I213*D213, 0)</f>
        <v>0</v>
      </c>
      <c r="K213" s="11">
        <f t="shared" ref="K213:K221" si="25">TRUNC(E213+G213+I213, 0)</f>
        <v>0</v>
      </c>
      <c r="L213" s="11">
        <f t="shared" ref="L213:L221" si="26">TRUNC(F213+H213+J213, 0)</f>
        <v>0</v>
      </c>
      <c r="M213" s="8" t="s">
        <v>328</v>
      </c>
      <c r="N213" s="2" t="s">
        <v>329</v>
      </c>
      <c r="O213" s="2" t="s">
        <v>52</v>
      </c>
      <c r="P213" s="2" t="s">
        <v>52</v>
      </c>
      <c r="Q213" s="2" t="s">
        <v>325</v>
      </c>
      <c r="R213" s="2" t="s">
        <v>63</v>
      </c>
      <c r="S213" s="2" t="s">
        <v>64</v>
      </c>
      <c r="T213" s="2" t="s">
        <v>64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330</v>
      </c>
      <c r="AV213" s="3">
        <v>111</v>
      </c>
    </row>
    <row r="214" spans="1:48" ht="30" customHeight="1" x14ac:dyDescent="0.3">
      <c r="A214" s="8" t="s">
        <v>331</v>
      </c>
      <c r="B214" s="8" t="s">
        <v>332</v>
      </c>
      <c r="C214" s="8" t="s">
        <v>193</v>
      </c>
      <c r="D214" s="9">
        <v>150</v>
      </c>
      <c r="E214" s="11"/>
      <c r="F214" s="11">
        <f t="shared" si="22"/>
        <v>0</v>
      </c>
      <c r="G214" s="11"/>
      <c r="H214" s="11">
        <f t="shared" si="23"/>
        <v>0</v>
      </c>
      <c r="I214" s="11"/>
      <c r="J214" s="11">
        <f t="shared" si="24"/>
        <v>0</v>
      </c>
      <c r="K214" s="11">
        <f t="shared" si="25"/>
        <v>0</v>
      </c>
      <c r="L214" s="11">
        <f t="shared" si="26"/>
        <v>0</v>
      </c>
      <c r="M214" s="8" t="s">
        <v>333</v>
      </c>
      <c r="N214" s="2" t="s">
        <v>334</v>
      </c>
      <c r="O214" s="2" t="s">
        <v>52</v>
      </c>
      <c r="P214" s="2" t="s">
        <v>52</v>
      </c>
      <c r="Q214" s="2" t="s">
        <v>325</v>
      </c>
      <c r="R214" s="2" t="s">
        <v>63</v>
      </c>
      <c r="S214" s="2" t="s">
        <v>64</v>
      </c>
      <c r="T214" s="2" t="s">
        <v>64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335</v>
      </c>
      <c r="AV214" s="3">
        <v>71</v>
      </c>
    </row>
    <row r="215" spans="1:48" ht="30" customHeight="1" x14ac:dyDescent="0.3">
      <c r="A215" s="8" t="s">
        <v>336</v>
      </c>
      <c r="B215" s="8" t="s">
        <v>337</v>
      </c>
      <c r="C215" s="8" t="s">
        <v>68</v>
      </c>
      <c r="D215" s="9">
        <v>20</v>
      </c>
      <c r="E215" s="11"/>
      <c r="F215" s="11">
        <f t="shared" si="22"/>
        <v>0</v>
      </c>
      <c r="G215" s="11"/>
      <c r="H215" s="11">
        <f t="shared" si="23"/>
        <v>0</v>
      </c>
      <c r="I215" s="11"/>
      <c r="J215" s="11">
        <f t="shared" si="24"/>
        <v>0</v>
      </c>
      <c r="K215" s="11">
        <f t="shared" si="25"/>
        <v>0</v>
      </c>
      <c r="L215" s="11">
        <f t="shared" si="26"/>
        <v>0</v>
      </c>
      <c r="M215" s="8" t="s">
        <v>338</v>
      </c>
      <c r="N215" s="2" t="s">
        <v>339</v>
      </c>
      <c r="O215" s="2" t="s">
        <v>52</v>
      </c>
      <c r="P215" s="2" t="s">
        <v>52</v>
      </c>
      <c r="Q215" s="2" t="s">
        <v>325</v>
      </c>
      <c r="R215" s="2" t="s">
        <v>63</v>
      </c>
      <c r="S215" s="2" t="s">
        <v>64</v>
      </c>
      <c r="T215" s="2" t="s">
        <v>64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340</v>
      </c>
      <c r="AV215" s="3">
        <v>72</v>
      </c>
    </row>
    <row r="216" spans="1:48" ht="30" customHeight="1" x14ac:dyDescent="0.3">
      <c r="A216" s="8" t="s">
        <v>341</v>
      </c>
      <c r="B216" s="8" t="s">
        <v>342</v>
      </c>
      <c r="C216" s="8" t="s">
        <v>68</v>
      </c>
      <c r="D216" s="9">
        <v>144</v>
      </c>
      <c r="E216" s="11"/>
      <c r="F216" s="11">
        <f t="shared" si="22"/>
        <v>0</v>
      </c>
      <c r="G216" s="11"/>
      <c r="H216" s="11">
        <f t="shared" si="23"/>
        <v>0</v>
      </c>
      <c r="I216" s="11"/>
      <c r="J216" s="11">
        <f t="shared" si="24"/>
        <v>0</v>
      </c>
      <c r="K216" s="11">
        <f t="shared" si="25"/>
        <v>0</v>
      </c>
      <c r="L216" s="11">
        <f t="shared" si="26"/>
        <v>0</v>
      </c>
      <c r="M216" s="8" t="s">
        <v>343</v>
      </c>
      <c r="N216" s="2" t="s">
        <v>344</v>
      </c>
      <c r="O216" s="2" t="s">
        <v>52</v>
      </c>
      <c r="P216" s="2" t="s">
        <v>52</v>
      </c>
      <c r="Q216" s="2" t="s">
        <v>325</v>
      </c>
      <c r="R216" s="2" t="s">
        <v>63</v>
      </c>
      <c r="S216" s="2" t="s">
        <v>64</v>
      </c>
      <c r="T216" s="2" t="s">
        <v>64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52</v>
      </c>
      <c r="AS216" s="2" t="s">
        <v>52</v>
      </c>
      <c r="AT216" s="3"/>
      <c r="AU216" s="2" t="s">
        <v>345</v>
      </c>
      <c r="AV216" s="3">
        <v>73</v>
      </c>
    </row>
    <row r="217" spans="1:48" ht="30" customHeight="1" x14ac:dyDescent="0.3">
      <c r="A217" s="8" t="s">
        <v>346</v>
      </c>
      <c r="B217" s="8" t="s">
        <v>347</v>
      </c>
      <c r="C217" s="8" t="s">
        <v>68</v>
      </c>
      <c r="D217" s="9">
        <v>11</v>
      </c>
      <c r="E217" s="11"/>
      <c r="F217" s="11">
        <f t="shared" si="22"/>
        <v>0</v>
      </c>
      <c r="G217" s="11"/>
      <c r="H217" s="11">
        <f t="shared" si="23"/>
        <v>0</v>
      </c>
      <c r="I217" s="11"/>
      <c r="J217" s="11">
        <f t="shared" si="24"/>
        <v>0</v>
      </c>
      <c r="K217" s="11">
        <f t="shared" si="25"/>
        <v>0</v>
      </c>
      <c r="L217" s="11">
        <f t="shared" si="26"/>
        <v>0</v>
      </c>
      <c r="M217" s="8" t="s">
        <v>348</v>
      </c>
      <c r="N217" s="2" t="s">
        <v>349</v>
      </c>
      <c r="O217" s="2" t="s">
        <v>52</v>
      </c>
      <c r="P217" s="2" t="s">
        <v>52</v>
      </c>
      <c r="Q217" s="2" t="s">
        <v>325</v>
      </c>
      <c r="R217" s="2" t="s">
        <v>63</v>
      </c>
      <c r="S217" s="2" t="s">
        <v>64</v>
      </c>
      <c r="T217" s="2" t="s">
        <v>64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52</v>
      </c>
      <c r="AS217" s="2" t="s">
        <v>52</v>
      </c>
      <c r="AT217" s="3"/>
      <c r="AU217" s="2" t="s">
        <v>350</v>
      </c>
      <c r="AV217" s="3">
        <v>74</v>
      </c>
    </row>
    <row r="218" spans="1:48" ht="30" customHeight="1" x14ac:dyDescent="0.3">
      <c r="A218" s="8" t="s">
        <v>351</v>
      </c>
      <c r="B218" s="8" t="s">
        <v>352</v>
      </c>
      <c r="C218" s="8" t="s">
        <v>193</v>
      </c>
      <c r="D218" s="9">
        <v>4</v>
      </c>
      <c r="E218" s="11"/>
      <c r="F218" s="11">
        <f t="shared" si="22"/>
        <v>0</v>
      </c>
      <c r="G218" s="11"/>
      <c r="H218" s="11">
        <f t="shared" si="23"/>
        <v>0</v>
      </c>
      <c r="I218" s="11"/>
      <c r="J218" s="11">
        <f t="shared" si="24"/>
        <v>0</v>
      </c>
      <c r="K218" s="11">
        <f t="shared" si="25"/>
        <v>0</v>
      </c>
      <c r="L218" s="11">
        <f t="shared" si="26"/>
        <v>0</v>
      </c>
      <c r="M218" s="8" t="s">
        <v>353</v>
      </c>
      <c r="N218" s="2" t="s">
        <v>354</v>
      </c>
      <c r="O218" s="2" t="s">
        <v>52</v>
      </c>
      <c r="P218" s="2" t="s">
        <v>52</v>
      </c>
      <c r="Q218" s="2" t="s">
        <v>325</v>
      </c>
      <c r="R218" s="2" t="s">
        <v>63</v>
      </c>
      <c r="S218" s="2" t="s">
        <v>64</v>
      </c>
      <c r="T218" s="2" t="s">
        <v>64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52</v>
      </c>
      <c r="AS218" s="2" t="s">
        <v>52</v>
      </c>
      <c r="AT218" s="3"/>
      <c r="AU218" s="2" t="s">
        <v>355</v>
      </c>
      <c r="AV218" s="3">
        <v>119</v>
      </c>
    </row>
    <row r="219" spans="1:48" ht="30" customHeight="1" x14ac:dyDescent="0.3">
      <c r="A219" s="8" t="s">
        <v>356</v>
      </c>
      <c r="B219" s="8" t="s">
        <v>357</v>
      </c>
      <c r="C219" s="8" t="s">
        <v>68</v>
      </c>
      <c r="D219" s="9">
        <v>2</v>
      </c>
      <c r="E219" s="11"/>
      <c r="F219" s="11">
        <f t="shared" si="22"/>
        <v>0</v>
      </c>
      <c r="G219" s="11"/>
      <c r="H219" s="11">
        <f t="shared" si="23"/>
        <v>0</v>
      </c>
      <c r="I219" s="11"/>
      <c r="J219" s="11">
        <f t="shared" si="24"/>
        <v>0</v>
      </c>
      <c r="K219" s="11">
        <f t="shared" si="25"/>
        <v>0</v>
      </c>
      <c r="L219" s="11">
        <f t="shared" si="26"/>
        <v>0</v>
      </c>
      <c r="M219" s="8" t="s">
        <v>358</v>
      </c>
      <c r="N219" s="2" t="s">
        <v>359</v>
      </c>
      <c r="O219" s="2" t="s">
        <v>52</v>
      </c>
      <c r="P219" s="2" t="s">
        <v>52</v>
      </c>
      <c r="Q219" s="2" t="s">
        <v>325</v>
      </c>
      <c r="R219" s="2" t="s">
        <v>63</v>
      </c>
      <c r="S219" s="2" t="s">
        <v>64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52</v>
      </c>
      <c r="AS219" s="2" t="s">
        <v>52</v>
      </c>
      <c r="AT219" s="3"/>
      <c r="AU219" s="2" t="s">
        <v>360</v>
      </c>
      <c r="AV219" s="3">
        <v>75</v>
      </c>
    </row>
    <row r="220" spans="1:48" ht="30" customHeight="1" x14ac:dyDescent="0.3">
      <c r="A220" s="8" t="s">
        <v>361</v>
      </c>
      <c r="B220" s="8" t="s">
        <v>52</v>
      </c>
      <c r="C220" s="8" t="s">
        <v>193</v>
      </c>
      <c r="D220" s="9">
        <v>20</v>
      </c>
      <c r="E220" s="11"/>
      <c r="F220" s="11">
        <f t="shared" si="22"/>
        <v>0</v>
      </c>
      <c r="G220" s="11"/>
      <c r="H220" s="11">
        <f t="shared" si="23"/>
        <v>0</v>
      </c>
      <c r="I220" s="11"/>
      <c r="J220" s="11">
        <f t="shared" si="24"/>
        <v>0</v>
      </c>
      <c r="K220" s="11">
        <f t="shared" si="25"/>
        <v>0</v>
      </c>
      <c r="L220" s="11">
        <f t="shared" si="26"/>
        <v>0</v>
      </c>
      <c r="M220" s="8" t="s">
        <v>362</v>
      </c>
      <c r="N220" s="2" t="s">
        <v>363</v>
      </c>
      <c r="O220" s="2" t="s">
        <v>52</v>
      </c>
      <c r="P220" s="2" t="s">
        <v>52</v>
      </c>
      <c r="Q220" s="2" t="s">
        <v>325</v>
      </c>
      <c r="R220" s="2" t="s">
        <v>63</v>
      </c>
      <c r="S220" s="2" t="s">
        <v>64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52</v>
      </c>
      <c r="AS220" s="2" t="s">
        <v>52</v>
      </c>
      <c r="AT220" s="3"/>
      <c r="AU220" s="2" t="s">
        <v>364</v>
      </c>
      <c r="AV220" s="3">
        <v>76</v>
      </c>
    </row>
    <row r="221" spans="1:48" ht="30" customHeight="1" x14ac:dyDescent="0.3">
      <c r="A221" s="8" t="s">
        <v>365</v>
      </c>
      <c r="B221" s="8" t="s">
        <v>52</v>
      </c>
      <c r="C221" s="8" t="s">
        <v>68</v>
      </c>
      <c r="D221" s="9">
        <v>109</v>
      </c>
      <c r="E221" s="11"/>
      <c r="F221" s="11">
        <f t="shared" si="22"/>
        <v>0</v>
      </c>
      <c r="G221" s="11"/>
      <c r="H221" s="11">
        <f t="shared" si="23"/>
        <v>0</v>
      </c>
      <c r="I221" s="11"/>
      <c r="J221" s="11">
        <f t="shared" si="24"/>
        <v>0</v>
      </c>
      <c r="K221" s="11">
        <f t="shared" si="25"/>
        <v>0</v>
      </c>
      <c r="L221" s="11">
        <f t="shared" si="26"/>
        <v>0</v>
      </c>
      <c r="M221" s="8" t="s">
        <v>366</v>
      </c>
      <c r="N221" s="2" t="s">
        <v>367</v>
      </c>
      <c r="O221" s="2" t="s">
        <v>52</v>
      </c>
      <c r="P221" s="2" t="s">
        <v>52</v>
      </c>
      <c r="Q221" s="2" t="s">
        <v>325</v>
      </c>
      <c r="R221" s="2" t="s">
        <v>63</v>
      </c>
      <c r="S221" s="2" t="s">
        <v>64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368</v>
      </c>
      <c r="AV221" s="3">
        <v>132</v>
      </c>
    </row>
    <row r="222" spans="1:48" ht="30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 x14ac:dyDescent="0.3">
      <c r="A237" s="8" t="s">
        <v>85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86</v>
      </c>
    </row>
    <row r="238" spans="1:48" ht="30" customHeight="1" x14ac:dyDescent="0.3">
      <c r="A238" s="8" t="s">
        <v>369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370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 x14ac:dyDescent="0.3">
      <c r="A239" s="8" t="s">
        <v>371</v>
      </c>
      <c r="B239" s="8" t="s">
        <v>372</v>
      </c>
      <c r="C239" s="8" t="s">
        <v>373</v>
      </c>
      <c r="D239" s="9">
        <v>44</v>
      </c>
      <c r="E239" s="11"/>
      <c r="F239" s="11">
        <f>TRUNC(E239*D239, 0)</f>
        <v>0</v>
      </c>
      <c r="G239" s="11"/>
      <c r="H239" s="11">
        <f>TRUNC(G239*D239, 0)</f>
        <v>0</v>
      </c>
      <c r="I239" s="11"/>
      <c r="J239" s="11">
        <f>TRUNC(I239*D239, 0)</f>
        <v>0</v>
      </c>
      <c r="K239" s="11">
        <f>TRUNC(E239+G239+I239, 0)</f>
        <v>0</v>
      </c>
      <c r="L239" s="11">
        <f>TRUNC(F239+H239+J239, 0)</f>
        <v>0</v>
      </c>
      <c r="M239" s="8" t="s">
        <v>52</v>
      </c>
      <c r="N239" s="2" t="s">
        <v>374</v>
      </c>
      <c r="O239" s="2" t="s">
        <v>52</v>
      </c>
      <c r="P239" s="2" t="s">
        <v>52</v>
      </c>
      <c r="Q239" s="2" t="s">
        <v>370</v>
      </c>
      <c r="R239" s="2" t="s">
        <v>64</v>
      </c>
      <c r="S239" s="2" t="s">
        <v>64</v>
      </c>
      <c r="T239" s="2" t="s">
        <v>63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375</v>
      </c>
      <c r="AV239" s="3">
        <v>112</v>
      </c>
    </row>
    <row r="240" spans="1:48" ht="30" customHeight="1" x14ac:dyDescent="0.3">
      <c r="A240" s="8" t="s">
        <v>376</v>
      </c>
      <c r="B240" s="8" t="s">
        <v>377</v>
      </c>
      <c r="C240" s="8" t="s">
        <v>378</v>
      </c>
      <c r="D240" s="9">
        <v>4</v>
      </c>
      <c r="E240" s="11"/>
      <c r="F240" s="11">
        <f>TRUNC(E240*D240, 0)</f>
        <v>0</v>
      </c>
      <c r="G240" s="11"/>
      <c r="H240" s="11">
        <f>TRUNC(G240*D240, 0)</f>
        <v>0</v>
      </c>
      <c r="I240" s="11"/>
      <c r="J240" s="11">
        <f>TRUNC(I240*D240, 0)</f>
        <v>0</v>
      </c>
      <c r="K240" s="11">
        <f>TRUNC(E240+G240+I240, 0)</f>
        <v>0</v>
      </c>
      <c r="L240" s="11">
        <f>TRUNC(F240+H240+J240, 0)</f>
        <v>0</v>
      </c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370</v>
      </c>
      <c r="R240" s="2" t="s">
        <v>64</v>
      </c>
      <c r="S240" s="2" t="s">
        <v>64</v>
      </c>
      <c r="T240" s="2" t="s">
        <v>63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113</v>
      </c>
    </row>
    <row r="241" spans="1:13" ht="30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</row>
    <row r="242" spans="1:13" ht="30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</row>
    <row r="243" spans="1:13" ht="30" customHeight="1" x14ac:dyDescent="0.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</row>
    <row r="244" spans="1:13" ht="30" customHeight="1" x14ac:dyDescent="0.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</row>
    <row r="245" spans="1:13" ht="30" customHeight="1" x14ac:dyDescent="0.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</row>
    <row r="246" spans="1:13" ht="30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</row>
    <row r="247" spans="1:13" ht="30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</row>
    <row r="248" spans="1:13" ht="30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</row>
    <row r="249" spans="1:13" ht="30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</row>
    <row r="250" spans="1:13" ht="30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13" ht="30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13" ht="30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13" ht="30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13" ht="30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13" ht="30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13" ht="30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 x14ac:dyDescent="0.3">
      <c r="A263" s="8" t="s">
        <v>85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86</v>
      </c>
    </row>
    <row r="264" spans="1:48" ht="30" customHeight="1" x14ac:dyDescent="0.3">
      <c r="A264" s="8" t="s">
        <v>381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382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 x14ac:dyDescent="0.3">
      <c r="A265" s="8" t="s">
        <v>383</v>
      </c>
      <c r="B265" s="8" t="s">
        <v>384</v>
      </c>
      <c r="C265" s="8" t="s">
        <v>385</v>
      </c>
      <c r="D265" s="9">
        <v>-32.4</v>
      </c>
      <c r="E265" s="11"/>
      <c r="F265" s="11">
        <f>TRUNC(E265*D265, 0)</f>
        <v>0</v>
      </c>
      <c r="G265" s="11"/>
      <c r="H265" s="11">
        <f>TRUNC(G265*D265, 0)</f>
        <v>0</v>
      </c>
      <c r="I265" s="11"/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386</v>
      </c>
      <c r="N265" s="2" t="s">
        <v>387</v>
      </c>
      <c r="O265" s="2" t="s">
        <v>52</v>
      </c>
      <c r="P265" s="2" t="s">
        <v>52</v>
      </c>
      <c r="Q265" s="2" t="s">
        <v>382</v>
      </c>
      <c r="R265" s="2" t="s">
        <v>64</v>
      </c>
      <c r="S265" s="2" t="s">
        <v>64</v>
      </c>
      <c r="T265" s="2" t="s">
        <v>63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388</v>
      </c>
      <c r="AV265" s="3">
        <v>81</v>
      </c>
    </row>
    <row r="266" spans="1:48" ht="30" customHeight="1" x14ac:dyDescent="0.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</row>
    <row r="267" spans="1:48" ht="30" customHeight="1" x14ac:dyDescent="0.3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 x14ac:dyDescent="0.3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 x14ac:dyDescent="0.3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 x14ac:dyDescent="0.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 x14ac:dyDescent="0.3">
      <c r="A289" s="8" t="s">
        <v>85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86</v>
      </c>
    </row>
    <row r="290" spans="1:48" ht="30" customHeight="1" x14ac:dyDescent="0.3">
      <c r="A290" s="8" t="s">
        <v>389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390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 x14ac:dyDescent="0.3">
      <c r="A291" s="8" t="s">
        <v>392</v>
      </c>
      <c r="B291" s="8" t="s">
        <v>393</v>
      </c>
      <c r="C291" s="8" t="s">
        <v>394</v>
      </c>
      <c r="D291" s="9">
        <v>16.363</v>
      </c>
      <c r="E291" s="11"/>
      <c r="F291" s="11">
        <f>TRUNC(E291*D291, 0)</f>
        <v>0</v>
      </c>
      <c r="G291" s="11"/>
      <c r="H291" s="11">
        <f>TRUNC(G291*D291, 0)</f>
        <v>0</v>
      </c>
      <c r="I291" s="11"/>
      <c r="J291" s="11">
        <f>TRUNC(I291*D291, 0)</f>
        <v>0</v>
      </c>
      <c r="K291" s="11">
        <f t="shared" ref="K291:L294" si="27">TRUNC(E291+G291+I291, 0)</f>
        <v>0</v>
      </c>
      <c r="L291" s="11">
        <f t="shared" si="27"/>
        <v>0</v>
      </c>
      <c r="M291" s="8" t="s">
        <v>52</v>
      </c>
      <c r="N291" s="2" t="s">
        <v>395</v>
      </c>
      <c r="O291" s="2" t="s">
        <v>52</v>
      </c>
      <c r="P291" s="2" t="s">
        <v>52</v>
      </c>
      <c r="Q291" s="2" t="s">
        <v>390</v>
      </c>
      <c r="R291" s="2" t="s">
        <v>64</v>
      </c>
      <c r="S291" s="2" t="s">
        <v>64</v>
      </c>
      <c r="T291" s="2" t="s">
        <v>63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396</v>
      </c>
      <c r="AV291" s="3">
        <v>83</v>
      </c>
    </row>
    <row r="292" spans="1:48" ht="30" customHeight="1" x14ac:dyDescent="0.3">
      <c r="A292" s="8" t="s">
        <v>392</v>
      </c>
      <c r="B292" s="8" t="s">
        <v>397</v>
      </c>
      <c r="C292" s="8" t="s">
        <v>394</v>
      </c>
      <c r="D292" s="9">
        <v>0.23499999999999999</v>
      </c>
      <c r="E292" s="11"/>
      <c r="F292" s="11">
        <f>TRUNC(E292*D292, 0)</f>
        <v>0</v>
      </c>
      <c r="G292" s="11"/>
      <c r="H292" s="11">
        <f>TRUNC(G292*D292, 0)</f>
        <v>0</v>
      </c>
      <c r="I292" s="11"/>
      <c r="J292" s="11">
        <f>TRUNC(I292*D292, 0)</f>
        <v>0</v>
      </c>
      <c r="K292" s="11">
        <f t="shared" si="27"/>
        <v>0</v>
      </c>
      <c r="L292" s="11">
        <f t="shared" si="27"/>
        <v>0</v>
      </c>
      <c r="M292" s="8" t="s">
        <v>52</v>
      </c>
      <c r="N292" s="2" t="s">
        <v>398</v>
      </c>
      <c r="O292" s="2" t="s">
        <v>52</v>
      </c>
      <c r="P292" s="2" t="s">
        <v>52</v>
      </c>
      <c r="Q292" s="2" t="s">
        <v>390</v>
      </c>
      <c r="R292" s="2" t="s">
        <v>64</v>
      </c>
      <c r="S292" s="2" t="s">
        <v>64</v>
      </c>
      <c r="T292" s="2" t="s">
        <v>63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399</v>
      </c>
      <c r="AV292" s="3">
        <v>84</v>
      </c>
    </row>
    <row r="293" spans="1:48" ht="30" customHeight="1" x14ac:dyDescent="0.3">
      <c r="A293" s="8" t="s">
        <v>400</v>
      </c>
      <c r="B293" s="8" t="s">
        <v>401</v>
      </c>
      <c r="C293" s="8" t="s">
        <v>394</v>
      </c>
      <c r="D293" s="9">
        <v>16.597999999999999</v>
      </c>
      <c r="E293" s="11"/>
      <c r="F293" s="11">
        <f>TRUNC(E293*D293, 0)</f>
        <v>0</v>
      </c>
      <c r="G293" s="11"/>
      <c r="H293" s="11">
        <f>TRUNC(G293*D293, 0)</f>
        <v>0</v>
      </c>
      <c r="I293" s="11"/>
      <c r="J293" s="11">
        <f>TRUNC(I293*D293, 0)</f>
        <v>0</v>
      </c>
      <c r="K293" s="11">
        <f t="shared" si="27"/>
        <v>0</v>
      </c>
      <c r="L293" s="11">
        <f t="shared" si="27"/>
        <v>0</v>
      </c>
      <c r="M293" s="8" t="s">
        <v>52</v>
      </c>
      <c r="N293" s="2" t="s">
        <v>402</v>
      </c>
      <c r="O293" s="2" t="s">
        <v>52</v>
      </c>
      <c r="P293" s="2" t="s">
        <v>52</v>
      </c>
      <c r="Q293" s="2" t="s">
        <v>390</v>
      </c>
      <c r="R293" s="2" t="s">
        <v>64</v>
      </c>
      <c r="S293" s="2" t="s">
        <v>64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403</v>
      </c>
      <c r="AV293" s="3">
        <v>85</v>
      </c>
    </row>
    <row r="294" spans="1:48" ht="30" customHeight="1" x14ac:dyDescent="0.3">
      <c r="A294" s="8" t="s">
        <v>404</v>
      </c>
      <c r="B294" s="8" t="s">
        <v>405</v>
      </c>
      <c r="C294" s="8" t="s">
        <v>394</v>
      </c>
      <c r="D294" s="9">
        <v>16.597999999999999</v>
      </c>
      <c r="E294" s="11"/>
      <c r="F294" s="11">
        <f>TRUNC(E294*D294, 0)</f>
        <v>0</v>
      </c>
      <c r="G294" s="11"/>
      <c r="H294" s="11">
        <f>TRUNC(G294*D294, 0)</f>
        <v>0</v>
      </c>
      <c r="I294" s="11"/>
      <c r="J294" s="11">
        <f>TRUNC(I294*D294, 0)</f>
        <v>0</v>
      </c>
      <c r="K294" s="11">
        <f t="shared" si="27"/>
        <v>0</v>
      </c>
      <c r="L294" s="11">
        <f t="shared" si="27"/>
        <v>0</v>
      </c>
      <c r="M294" s="8" t="s">
        <v>52</v>
      </c>
      <c r="N294" s="2" t="s">
        <v>406</v>
      </c>
      <c r="O294" s="2" t="s">
        <v>52</v>
      </c>
      <c r="P294" s="2" t="s">
        <v>52</v>
      </c>
      <c r="Q294" s="2" t="s">
        <v>390</v>
      </c>
      <c r="R294" s="2" t="s">
        <v>64</v>
      </c>
      <c r="S294" s="2" t="s">
        <v>64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407</v>
      </c>
      <c r="AV294" s="3">
        <v>86</v>
      </c>
    </row>
    <row r="295" spans="1:48" ht="30" customHeight="1" x14ac:dyDescent="0.3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 x14ac:dyDescent="0.3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 x14ac:dyDescent="0.3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 x14ac:dyDescent="0.3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 x14ac:dyDescent="0.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 x14ac:dyDescent="0.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 x14ac:dyDescent="0.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 x14ac:dyDescent="0.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14" ht="30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14" ht="30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14" ht="30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14" ht="30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14" ht="30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14" ht="30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14" ht="30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14" ht="30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14" ht="30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14" ht="30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14" ht="30" customHeight="1" x14ac:dyDescent="0.3">
      <c r="A315" s="8" t="s">
        <v>85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86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1" type="noConversion"/>
  <pageMargins left="0.98425196850393704" right="0.39370078740157483" top="0.59055118110236227" bottom="0.19685039370078741" header="0" footer="0"/>
  <pageSetup paperSize="9" scale="60" fitToHeight="0" orientation="landscape" r:id="rId1"/>
  <rowBreaks count="12" manualBreakCount="12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5</vt:i4>
      </vt:variant>
    </vt:vector>
  </HeadingPairs>
  <TitlesOfParts>
    <vt:vector size="8" baseType="lpstr">
      <vt:lpstr>원가계산서</vt:lpstr>
      <vt:lpstr>공종별집계표</vt:lpstr>
      <vt:lpstr>공종별내역서</vt:lpstr>
      <vt:lpstr>공종별내역서!Print_Area</vt:lpstr>
      <vt:lpstr>공종별집계표!Print_Area</vt:lpstr>
      <vt:lpstr>공종별내역서!Print_Titles</vt:lpstr>
      <vt:lpstr>공종별집계표!Print_Titles</vt:lpstr>
      <vt:lpstr>원가계산서!Print_Titles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SEJONG</cp:lastModifiedBy>
  <cp:lastPrinted>2021-06-25T06:21:33Z</cp:lastPrinted>
  <dcterms:created xsi:type="dcterms:W3CDTF">2021-06-22T06:25:27Z</dcterms:created>
  <dcterms:modified xsi:type="dcterms:W3CDTF">2021-07-15T05:55:10Z</dcterms:modified>
</cp:coreProperties>
</file>